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ICITAÇÕES_2024\Serviços_Brigada de Incêncio_2024\"/>
    </mc:Choice>
  </mc:AlternateContent>
  <xr:revisionPtr revIDLastSave="0" documentId="13_ncr:1_{EA5A3EAE-414F-48FA-845D-18E6AA6DA7AE}" xr6:coauthVersionLast="47" xr6:coauthVersionMax="47" xr10:uidLastSave="{00000000-0000-0000-0000-000000000000}"/>
  <bookViews>
    <workbookView xWindow="-120" yWindow="-120" windowWidth="29040" windowHeight="15840" tabRatio="579" xr2:uid="{00000000-000D-0000-FFFF-FFFF00000000}"/>
  </bookViews>
  <sheets>
    <sheet name="Planilha Resumo" sheetId="80" r:id="rId1"/>
    <sheet name="BC Líder - Diurno" sheetId="73" state="hidden" r:id="rId2"/>
    <sheet name="BC Líder - Noturno" sheetId="74" state="hidden" r:id="rId3"/>
    <sheet name="BC - Diurno" sheetId="64" state="hidden" r:id="rId4"/>
    <sheet name="BC - Noturno" sheetId="71" state="hidden" r:id="rId5"/>
    <sheet name="EQUIPAMENTOS E MATERIAIS" sheetId="76" state="hidden" r:id="rId6"/>
    <sheet name="SERVIÇO DE TREINAMENTO BVI" sheetId="78" state="hidden" r:id="rId7"/>
  </sheets>
  <definedNames>
    <definedName name="_xlnm.Print_Area" localSheetId="3">'BC - Diurno'!$A$1:$E$115</definedName>
    <definedName name="_xlnm.Print_Area" localSheetId="4">'BC - Noturno'!$A$1:$E$116</definedName>
    <definedName name="_xlnm.Print_Area" localSheetId="1">'BC Líder - Diurno'!$A$1:$E$115</definedName>
    <definedName name="_xlnm.Print_Area" localSheetId="2">'BC Líder - Noturno'!$A$1:$E$116</definedName>
  </definedNames>
  <calcPr calcId="181029" iterateDelta="1E-4"/>
</workbook>
</file>

<file path=xl/calcChain.xml><?xml version="1.0" encoding="utf-8"?>
<calcChain xmlns="http://schemas.openxmlformats.org/spreadsheetml/2006/main">
  <c r="J10" i="78" l="1"/>
  <c r="J9" i="78"/>
  <c r="I10" i="78"/>
  <c r="I9" i="78"/>
  <c r="G4" i="76" l="1"/>
  <c r="J4" i="76" s="1"/>
  <c r="G7" i="76"/>
  <c r="J7" i="76" s="1"/>
  <c r="G10" i="76"/>
  <c r="J10" i="76" s="1"/>
  <c r="G13" i="76"/>
  <c r="J13" i="76" s="1"/>
  <c r="G16" i="76"/>
  <c r="J16" i="76" s="1"/>
  <c r="G19" i="76"/>
  <c r="J20" i="76" s="1"/>
  <c r="G22" i="76"/>
  <c r="J23" i="76" s="1"/>
  <c r="G25" i="76"/>
  <c r="J25" i="76" s="1"/>
  <c r="G28" i="76"/>
  <c r="J28" i="76" s="1"/>
  <c r="G31" i="76"/>
  <c r="J32" i="76" s="1"/>
  <c r="G34" i="76"/>
  <c r="J34" i="76" s="1"/>
  <c r="G37" i="76"/>
  <c r="J37" i="76" s="1"/>
  <c r="G40" i="76"/>
  <c r="J40" i="76" s="1"/>
  <c r="G43" i="76"/>
  <c r="J43" i="76"/>
  <c r="J44" i="76"/>
  <c r="K43" i="76" s="1"/>
  <c r="M43" i="76" s="1"/>
  <c r="J45" i="76"/>
  <c r="G46" i="76"/>
  <c r="J46" i="76"/>
  <c r="K46" i="76" s="1"/>
  <c r="M46" i="76" s="1"/>
  <c r="J47" i="76"/>
  <c r="J48" i="76"/>
  <c r="G49" i="76"/>
  <c r="J49" i="76" s="1"/>
  <c r="G52" i="76"/>
  <c r="J52" i="76" s="1"/>
  <c r="G55" i="76"/>
  <c r="J55" i="76" s="1"/>
  <c r="G58" i="76"/>
  <c r="J58" i="76" s="1"/>
  <c r="G61" i="76"/>
  <c r="J61" i="76" s="1"/>
  <c r="G64" i="76"/>
  <c r="J64" i="76" s="1"/>
  <c r="G67" i="76"/>
  <c r="J67" i="76"/>
  <c r="J68" i="76"/>
  <c r="J69" i="76"/>
  <c r="G70" i="76"/>
  <c r="J70" i="76"/>
  <c r="K70" i="76" s="1"/>
  <c r="M70" i="76" s="1"/>
  <c r="J71" i="76"/>
  <c r="J72" i="76"/>
  <c r="G73" i="76"/>
  <c r="J73" i="76" s="1"/>
  <c r="G76" i="76"/>
  <c r="J76" i="76" s="1"/>
  <c r="G88" i="76"/>
  <c r="J88" i="76" s="1"/>
  <c r="G91" i="76"/>
  <c r="J91" i="76"/>
  <c r="J92" i="76"/>
  <c r="J93" i="76"/>
  <c r="G94" i="76"/>
  <c r="J95" i="76" s="1"/>
  <c r="J96" i="76"/>
  <c r="G97" i="76"/>
  <c r="J97" i="76" s="1"/>
  <c r="G100" i="76"/>
  <c r="J100" i="76"/>
  <c r="K100" i="76" s="1"/>
  <c r="N100" i="76" s="1"/>
  <c r="O100" i="76" s="1"/>
  <c r="P100" i="76" s="1"/>
  <c r="Q100" i="76" s="1"/>
  <c r="J101" i="76"/>
  <c r="G103" i="76"/>
  <c r="J103" i="76"/>
  <c r="J104" i="76"/>
  <c r="J105" i="76"/>
  <c r="G106" i="76"/>
  <c r="J107" i="76" s="1"/>
  <c r="J108" i="76"/>
  <c r="G109" i="76"/>
  <c r="J109" i="76" s="1"/>
  <c r="J111" i="76"/>
  <c r="G112" i="76"/>
  <c r="J113" i="76" s="1"/>
  <c r="G120" i="76"/>
  <c r="J122" i="76" s="1"/>
  <c r="J120" i="76"/>
  <c r="J121" i="76"/>
  <c r="G123" i="76"/>
  <c r="J124" i="76" s="1"/>
  <c r="J125" i="76"/>
  <c r="G126" i="76"/>
  <c r="J126" i="76" s="1"/>
  <c r="J128" i="76"/>
  <c r="G129" i="76"/>
  <c r="J129" i="76" s="1"/>
  <c r="G132" i="76"/>
  <c r="J133" i="76" s="1"/>
  <c r="G135" i="76"/>
  <c r="J135" i="76"/>
  <c r="K135" i="76"/>
  <c r="N135" i="76" s="1"/>
  <c r="O135" i="76" s="1"/>
  <c r="P135" i="76" s="1"/>
  <c r="Q135" i="76" s="1"/>
  <c r="J136" i="76"/>
  <c r="J137" i="76"/>
  <c r="G138" i="76"/>
  <c r="J139" i="76" s="1"/>
  <c r="G141" i="76"/>
  <c r="J141" i="76" s="1"/>
  <c r="G144" i="76"/>
  <c r="J144" i="76" s="1"/>
  <c r="J146" i="76"/>
  <c r="G147" i="76"/>
  <c r="J148" i="76" s="1"/>
  <c r="J147" i="76"/>
  <c r="G150" i="76"/>
  <c r="J151" i="76" s="1"/>
  <c r="G153" i="76"/>
  <c r="J153" i="76" s="1"/>
  <c r="G156" i="76"/>
  <c r="J157" i="76" s="1"/>
  <c r="G159" i="76"/>
  <c r="J159" i="76" s="1"/>
  <c r="J161" i="76"/>
  <c r="G162" i="76"/>
  <c r="J163" i="76" s="1"/>
  <c r="G165" i="76"/>
  <c r="J166" i="76" s="1"/>
  <c r="G168" i="76"/>
  <c r="J169" i="76" s="1"/>
  <c r="G171" i="76"/>
  <c r="J172" i="76" s="1"/>
  <c r="G174" i="76"/>
  <c r="J174" i="76" s="1"/>
  <c r="J175" i="76"/>
  <c r="J176" i="76"/>
  <c r="G177" i="76"/>
  <c r="J177" i="76"/>
  <c r="J178" i="76"/>
  <c r="J179" i="76"/>
  <c r="G180" i="76"/>
  <c r="J181" i="76" s="1"/>
  <c r="J182" i="76"/>
  <c r="G183" i="76"/>
  <c r="J183" i="76" s="1"/>
  <c r="G186" i="76"/>
  <c r="J187" i="76" s="1"/>
  <c r="J186" i="76"/>
  <c r="J188" i="76"/>
  <c r="G189" i="76"/>
  <c r="J191" i="76" s="1"/>
  <c r="G192" i="76"/>
  <c r="J193" i="76" s="1"/>
  <c r="G195" i="76"/>
  <c r="J196" i="76" s="1"/>
  <c r="G198" i="76"/>
  <c r="J198" i="76" s="1"/>
  <c r="G201" i="76"/>
  <c r="J201" i="76"/>
  <c r="J202" i="76"/>
  <c r="J203" i="76"/>
  <c r="G204" i="76"/>
  <c r="J205" i="76" s="1"/>
  <c r="G207" i="76"/>
  <c r="J208" i="76" s="1"/>
  <c r="J207" i="76"/>
  <c r="G210" i="76"/>
  <c r="J212" i="76" s="1"/>
  <c r="G213" i="76"/>
  <c r="J214" i="76" s="1"/>
  <c r="H223" i="76"/>
  <c r="I223" i="76" s="1"/>
  <c r="H224" i="76"/>
  <c r="H226" i="76"/>
  <c r="H227" i="76"/>
  <c r="H228" i="76"/>
  <c r="H229" i="76"/>
  <c r="H230" i="76"/>
  <c r="H231" i="76"/>
  <c r="H232" i="76"/>
  <c r="H233" i="76"/>
  <c r="H234" i="76"/>
  <c r="H235" i="76"/>
  <c r="H236" i="76"/>
  <c r="H237" i="76"/>
  <c r="H238" i="76"/>
  <c r="H239" i="76"/>
  <c r="H240" i="76"/>
  <c r="H241" i="76"/>
  <c r="H242" i="76"/>
  <c r="H243" i="76"/>
  <c r="B250" i="76"/>
  <c r="B251" i="76"/>
  <c r="B252" i="76"/>
  <c r="B253" i="76"/>
  <c r="D99" i="64"/>
  <c r="K120" i="76" l="1"/>
  <c r="N120" i="76" s="1"/>
  <c r="O120" i="76" s="1"/>
  <c r="P120" i="76" s="1"/>
  <c r="Q120" i="76" s="1"/>
  <c r="I241" i="76"/>
  <c r="I238" i="76"/>
  <c r="I229" i="76"/>
  <c r="I226" i="76"/>
  <c r="K201" i="76"/>
  <c r="N201" i="76" s="1"/>
  <c r="O201" i="76" s="1"/>
  <c r="P201" i="76" s="1"/>
  <c r="Q201" i="76" s="1"/>
  <c r="K186" i="76"/>
  <c r="N186" i="76" s="1"/>
  <c r="O186" i="76" s="1"/>
  <c r="P186" i="76" s="1"/>
  <c r="Q186" i="76" s="1"/>
  <c r="K177" i="76"/>
  <c r="N177" i="76" s="1"/>
  <c r="O177" i="76" s="1"/>
  <c r="P177" i="76" s="1"/>
  <c r="Q177" i="76" s="1"/>
  <c r="K174" i="76"/>
  <c r="N174" i="76" s="1"/>
  <c r="O174" i="76" s="1"/>
  <c r="P174" i="76" s="1"/>
  <c r="Q174" i="76" s="1"/>
  <c r="J170" i="76"/>
  <c r="J164" i="76"/>
  <c r="J160" i="76"/>
  <c r="K159" i="76" s="1"/>
  <c r="N159" i="76" s="1"/>
  <c r="O159" i="76" s="1"/>
  <c r="P159" i="76" s="1"/>
  <c r="Q159" i="76" s="1"/>
  <c r="J149" i="76"/>
  <c r="J145" i="76"/>
  <c r="J131" i="76"/>
  <c r="J110" i="76"/>
  <c r="K109" i="76" s="1"/>
  <c r="N109" i="76" s="1"/>
  <c r="O109" i="76" s="1"/>
  <c r="P109" i="76" s="1"/>
  <c r="Q109" i="76" s="1"/>
  <c r="K103" i="76"/>
  <c r="N103" i="76" s="1"/>
  <c r="O103" i="76" s="1"/>
  <c r="P103" i="76" s="1"/>
  <c r="Q103" i="76" s="1"/>
  <c r="K91" i="76"/>
  <c r="N91" i="76" s="1"/>
  <c r="O91" i="76" s="1"/>
  <c r="P91" i="76" s="1"/>
  <c r="Q91" i="76" s="1"/>
  <c r="K67" i="76"/>
  <c r="M67" i="76" s="1"/>
  <c r="J60" i="76"/>
  <c r="J57" i="76"/>
  <c r="J21" i="76"/>
  <c r="J12" i="76"/>
  <c r="J210" i="76"/>
  <c r="J185" i="76"/>
  <c r="J173" i="76"/>
  <c r="J168" i="76"/>
  <c r="K168" i="76" s="1"/>
  <c r="N168" i="76" s="1"/>
  <c r="O168" i="76" s="1"/>
  <c r="P168" i="76" s="1"/>
  <c r="Q168" i="76" s="1"/>
  <c r="J162" i="76"/>
  <c r="K144" i="76"/>
  <c r="N144" i="76" s="1"/>
  <c r="O144" i="76" s="1"/>
  <c r="P144" i="76" s="1"/>
  <c r="Q144" i="76" s="1"/>
  <c r="J130" i="76"/>
  <c r="K129" i="76" s="1"/>
  <c r="N129" i="76" s="1"/>
  <c r="O129" i="76" s="1"/>
  <c r="P129" i="76" s="1"/>
  <c r="Q129" i="76" s="1"/>
  <c r="J127" i="76"/>
  <c r="J112" i="76"/>
  <c r="J99" i="76"/>
  <c r="J59" i="76"/>
  <c r="K58" i="76" s="1"/>
  <c r="M58" i="76" s="1"/>
  <c r="J56" i="76"/>
  <c r="K55" i="76" s="1"/>
  <c r="M55" i="76" s="1"/>
  <c r="J31" i="76"/>
  <c r="J24" i="76"/>
  <c r="I235" i="76"/>
  <c r="I232" i="76"/>
  <c r="J184" i="76"/>
  <c r="K183" i="76" s="1"/>
  <c r="N183" i="76" s="1"/>
  <c r="O183" i="76" s="1"/>
  <c r="P183" i="76" s="1"/>
  <c r="Q183" i="76" s="1"/>
  <c r="J171" i="76"/>
  <c r="K162" i="76"/>
  <c r="N162" i="76" s="1"/>
  <c r="O162" i="76" s="1"/>
  <c r="P162" i="76" s="1"/>
  <c r="Q162" i="76" s="1"/>
  <c r="J152" i="76"/>
  <c r="J143" i="76"/>
  <c r="J134" i="76"/>
  <c r="K126" i="76"/>
  <c r="N126" i="76" s="1"/>
  <c r="O126" i="76" s="1"/>
  <c r="P126" i="76" s="1"/>
  <c r="Q126" i="76" s="1"/>
  <c r="J98" i="76"/>
  <c r="K97" i="76" s="1"/>
  <c r="N97" i="76" s="1"/>
  <c r="O97" i="76" s="1"/>
  <c r="P97" i="76" s="1"/>
  <c r="Q97" i="76" s="1"/>
  <c r="J90" i="76"/>
  <c r="J22" i="76"/>
  <c r="K22" i="76" s="1"/>
  <c r="M22" i="76" s="1"/>
  <c r="K213" i="76"/>
  <c r="N213" i="76" s="1"/>
  <c r="O213" i="76" s="1"/>
  <c r="P213" i="76" s="1"/>
  <c r="Q213" i="76" s="1"/>
  <c r="J213" i="76"/>
  <c r="J215" i="76"/>
  <c r="J209" i="76"/>
  <c r="K207" i="76" s="1"/>
  <c r="N207" i="76" s="1"/>
  <c r="O207" i="76" s="1"/>
  <c r="P207" i="76" s="1"/>
  <c r="Q207" i="76" s="1"/>
  <c r="J206" i="76"/>
  <c r="J199" i="76"/>
  <c r="K198" i="76" s="1"/>
  <c r="N198" i="76" s="1"/>
  <c r="O198" i="76" s="1"/>
  <c r="P198" i="76" s="1"/>
  <c r="Q198" i="76" s="1"/>
  <c r="J200" i="76"/>
  <c r="J197" i="76"/>
  <c r="J194" i="76"/>
  <c r="J192" i="76"/>
  <c r="J189" i="76"/>
  <c r="J167" i="76"/>
  <c r="J165" i="76"/>
  <c r="K165" i="76" s="1"/>
  <c r="N165" i="76" s="1"/>
  <c r="O165" i="76" s="1"/>
  <c r="P165" i="76" s="1"/>
  <c r="Q165" i="76" s="1"/>
  <c r="J158" i="76"/>
  <c r="J154" i="76"/>
  <c r="K153" i="76" s="1"/>
  <c r="N153" i="76" s="1"/>
  <c r="O153" i="76" s="1"/>
  <c r="P153" i="76" s="1"/>
  <c r="Q153" i="76" s="1"/>
  <c r="J155" i="76"/>
  <c r="J138" i="76"/>
  <c r="J36" i="76"/>
  <c r="J35" i="76"/>
  <c r="J33" i="76"/>
  <c r="K31" i="76" s="1"/>
  <c r="M31" i="76" s="1"/>
  <c r="J19" i="76"/>
  <c r="K19" i="76" s="1"/>
  <c r="M19" i="76" s="1"/>
  <c r="K10" i="76"/>
  <c r="M10" i="76" s="1"/>
  <c r="J11" i="76"/>
  <c r="J9" i="76"/>
  <c r="K7" i="76" s="1"/>
  <c r="M7" i="76" s="1"/>
  <c r="J8" i="76"/>
  <c r="I244" i="76"/>
  <c r="K171" i="76"/>
  <c r="N171" i="76" s="1"/>
  <c r="O171" i="76" s="1"/>
  <c r="P171" i="76" s="1"/>
  <c r="Q171" i="76" s="1"/>
  <c r="K147" i="76"/>
  <c r="N147" i="76" s="1"/>
  <c r="O147" i="76" s="1"/>
  <c r="P147" i="76" s="1"/>
  <c r="Q147" i="76" s="1"/>
  <c r="J140" i="76"/>
  <c r="J114" i="76"/>
  <c r="K112" i="76" s="1"/>
  <c r="N112" i="76" s="1"/>
  <c r="O112" i="76" s="1"/>
  <c r="P112" i="76" s="1"/>
  <c r="Q112" i="76" s="1"/>
  <c r="J63" i="76"/>
  <c r="J51" i="76"/>
  <c r="J15" i="76"/>
  <c r="J211" i="76"/>
  <c r="K210" i="76" s="1"/>
  <c r="N210" i="76" s="1"/>
  <c r="O210" i="76" s="1"/>
  <c r="P210" i="76" s="1"/>
  <c r="Q210" i="76" s="1"/>
  <c r="J204" i="76"/>
  <c r="K204" i="76" s="1"/>
  <c r="N204" i="76" s="1"/>
  <c r="O204" i="76" s="1"/>
  <c r="P204" i="76" s="1"/>
  <c r="Q204" i="76" s="1"/>
  <c r="J180" i="76"/>
  <c r="K180" i="76" s="1"/>
  <c r="N180" i="76" s="1"/>
  <c r="O180" i="76" s="1"/>
  <c r="P180" i="76" s="1"/>
  <c r="Q180" i="76" s="1"/>
  <c r="J156" i="76"/>
  <c r="K156" i="76" s="1"/>
  <c r="N156" i="76" s="1"/>
  <c r="O156" i="76" s="1"/>
  <c r="P156" i="76" s="1"/>
  <c r="Q156" i="76" s="1"/>
  <c r="J132" i="76"/>
  <c r="K132" i="76" s="1"/>
  <c r="N132" i="76" s="1"/>
  <c r="O132" i="76" s="1"/>
  <c r="P132" i="76" s="1"/>
  <c r="Q132" i="76" s="1"/>
  <c r="J106" i="76"/>
  <c r="K106" i="76" s="1"/>
  <c r="N106" i="76" s="1"/>
  <c r="O106" i="76" s="1"/>
  <c r="P106" i="76" s="1"/>
  <c r="Q106" i="76" s="1"/>
  <c r="J74" i="76"/>
  <c r="K73" i="76" s="1"/>
  <c r="M73" i="76" s="1"/>
  <c r="J62" i="76"/>
  <c r="J50" i="76"/>
  <c r="K49" i="76" s="1"/>
  <c r="M49" i="76" s="1"/>
  <c r="J38" i="76"/>
  <c r="K37" i="76" s="1"/>
  <c r="M37" i="76" s="1"/>
  <c r="J26" i="76"/>
  <c r="J14" i="76"/>
  <c r="K13" i="76" s="1"/>
  <c r="M13" i="76" s="1"/>
  <c r="J190" i="76"/>
  <c r="K189" i="76" s="1"/>
  <c r="N189" i="76" s="1"/>
  <c r="O189" i="76" s="1"/>
  <c r="P189" i="76" s="1"/>
  <c r="Q189" i="76" s="1"/>
  <c r="J142" i="76"/>
  <c r="K141" i="76" s="1"/>
  <c r="N141" i="76" s="1"/>
  <c r="O141" i="76" s="1"/>
  <c r="P141" i="76" s="1"/>
  <c r="Q141" i="76" s="1"/>
  <c r="J89" i="76"/>
  <c r="K88" i="76" s="1"/>
  <c r="N88" i="76" s="1"/>
  <c r="O88" i="76" s="1"/>
  <c r="P88" i="76" s="1"/>
  <c r="Q88" i="76" s="1"/>
  <c r="J75" i="76"/>
  <c r="J27" i="76"/>
  <c r="J78" i="76"/>
  <c r="J66" i="76"/>
  <c r="J54" i="76"/>
  <c r="J42" i="76"/>
  <c r="J30" i="76"/>
  <c r="J18" i="76"/>
  <c r="J6" i="76"/>
  <c r="J39" i="76"/>
  <c r="J150" i="76"/>
  <c r="K150" i="76" s="1"/>
  <c r="N150" i="76" s="1"/>
  <c r="O150" i="76" s="1"/>
  <c r="P150" i="76" s="1"/>
  <c r="Q150" i="76" s="1"/>
  <c r="J77" i="76"/>
  <c r="K76" i="76" s="1"/>
  <c r="M76" i="76" s="1"/>
  <c r="J65" i="76"/>
  <c r="J53" i="76"/>
  <c r="K52" i="76" s="1"/>
  <c r="M52" i="76" s="1"/>
  <c r="J41" i="76"/>
  <c r="K40" i="76" s="1"/>
  <c r="M40" i="76" s="1"/>
  <c r="J29" i="76"/>
  <c r="K28" i="76" s="1"/>
  <c r="M28" i="76" s="1"/>
  <c r="J17" i="76"/>
  <c r="K16" i="76" s="1"/>
  <c r="M16" i="76" s="1"/>
  <c r="J5" i="76"/>
  <c r="J195" i="76"/>
  <c r="K195" i="76" s="1"/>
  <c r="N195" i="76" s="1"/>
  <c r="O195" i="76" s="1"/>
  <c r="P195" i="76" s="1"/>
  <c r="Q195" i="76" s="1"/>
  <c r="J123" i="76"/>
  <c r="K123" i="76" s="1"/>
  <c r="N123" i="76" s="1"/>
  <c r="O123" i="76" s="1"/>
  <c r="P123" i="76" s="1"/>
  <c r="Q123" i="76" s="1"/>
  <c r="J94" i="76"/>
  <c r="K94" i="76" s="1"/>
  <c r="N94" i="76" s="1"/>
  <c r="O94" i="76" s="1"/>
  <c r="P94" i="76" s="1"/>
  <c r="Q94" i="76" s="1"/>
  <c r="K34" i="76" l="1"/>
  <c r="M34" i="76" s="1"/>
  <c r="K64" i="76"/>
  <c r="M64" i="76" s="1"/>
  <c r="K4" i="76"/>
  <c r="M4" i="76" s="1"/>
  <c r="K61" i="76"/>
  <c r="M61" i="76" s="1"/>
  <c r="K138" i="76"/>
  <c r="N138" i="76" s="1"/>
  <c r="O138" i="76" s="1"/>
  <c r="P138" i="76" s="1"/>
  <c r="Q138" i="76" s="1"/>
  <c r="I245" i="76"/>
  <c r="F253" i="76" s="1"/>
  <c r="E90" i="73" s="1"/>
  <c r="K25" i="76"/>
  <c r="M25" i="76" s="1"/>
  <c r="K192" i="76"/>
  <c r="N192" i="76" s="1"/>
  <c r="O192" i="76" s="1"/>
  <c r="P192" i="76" s="1"/>
  <c r="Q192" i="76" s="1"/>
  <c r="Q216" i="76"/>
  <c r="F252" i="76" s="1"/>
  <c r="E92" i="73" s="1"/>
  <c r="Q115" i="76"/>
  <c r="F251" i="76" s="1"/>
  <c r="M79" i="76"/>
  <c r="M81" i="76" s="1"/>
  <c r="F250" i="76" s="1"/>
  <c r="E50" i="71"/>
  <c r="E46" i="71"/>
  <c r="E46" i="64"/>
  <c r="E50" i="64"/>
  <c r="E50" i="74"/>
  <c r="E46" i="74"/>
  <c r="E50" i="73"/>
  <c r="E46" i="73"/>
  <c r="E92" i="71" l="1"/>
  <c r="E92" i="64"/>
  <c r="E92" i="74"/>
  <c r="F254" i="76"/>
  <c r="E91" i="73"/>
  <c r="E93" i="73" s="1"/>
  <c r="E22" i="73"/>
  <c r="E21" i="74" l="1"/>
  <c r="E45" i="74" s="1"/>
  <c r="E91" i="64"/>
  <c r="E91" i="71" s="1"/>
  <c r="E90" i="64"/>
  <c r="D98" i="71"/>
  <c r="D97" i="71"/>
  <c r="D98" i="74"/>
  <c r="D97" i="74"/>
  <c r="D99" i="74"/>
  <c r="D77" i="74"/>
  <c r="D67" i="74"/>
  <c r="D32" i="74"/>
  <c r="D16" i="74"/>
  <c r="D99" i="73"/>
  <c r="D104" i="73" s="1"/>
  <c r="D77" i="73"/>
  <c r="D67" i="73"/>
  <c r="D43" i="73"/>
  <c r="D32" i="73"/>
  <c r="E21" i="73"/>
  <c r="D16" i="73"/>
  <c r="D16" i="71"/>
  <c r="E21" i="71"/>
  <c r="E45" i="71" s="1"/>
  <c r="D32" i="71"/>
  <c r="D67" i="71"/>
  <c r="D77" i="71"/>
  <c r="D99" i="71"/>
  <c r="D16" i="64"/>
  <c r="E21" i="64"/>
  <c r="E45" i="64" s="1"/>
  <c r="D32" i="64"/>
  <c r="D43" i="64"/>
  <c r="D67" i="64"/>
  <c r="D77" i="64"/>
  <c r="D43" i="71"/>
  <c r="D43" i="74"/>
  <c r="E111" i="73"/>
  <c r="E45" i="73" l="1"/>
  <c r="E52" i="73" s="1"/>
  <c r="E57" i="73" s="1"/>
  <c r="E52" i="74"/>
  <c r="E57" i="74" s="1"/>
  <c r="E52" i="71"/>
  <c r="E57" i="71" s="1"/>
  <c r="E52" i="64"/>
  <c r="E57" i="64" s="1"/>
  <c r="E26" i="73"/>
  <c r="E27" i="73" s="1"/>
  <c r="D104" i="71"/>
  <c r="D104" i="74"/>
  <c r="D104" i="64"/>
  <c r="E91" i="74"/>
  <c r="E90" i="71"/>
  <c r="E93" i="71" s="1"/>
  <c r="E111" i="71" s="1"/>
  <c r="E93" i="64"/>
  <c r="E111" i="64" s="1"/>
  <c r="E90" i="74"/>
  <c r="E22" i="74"/>
  <c r="E26" i="74" s="1"/>
  <c r="E22" i="64"/>
  <c r="E22" i="71"/>
  <c r="E24" i="71" s="1"/>
  <c r="E93" i="74" l="1"/>
  <c r="E111" i="74" s="1"/>
  <c r="E26" i="71"/>
  <c r="E27" i="71" s="1"/>
  <c r="E26" i="64"/>
  <c r="E27" i="64" s="1"/>
  <c r="E24" i="74"/>
  <c r="E27" i="74" s="1"/>
  <c r="E73" i="74" s="1"/>
  <c r="E76" i="73"/>
  <c r="E61" i="73"/>
  <c r="E62" i="73" s="1"/>
  <c r="E73" i="73"/>
  <c r="E71" i="73"/>
  <c r="E66" i="73"/>
  <c r="E31" i="73"/>
  <c r="E107" i="73"/>
  <c r="E72" i="73"/>
  <c r="E64" i="73"/>
  <c r="E65" i="73" s="1"/>
  <c r="E63" i="73"/>
  <c r="E80" i="73"/>
  <c r="E85" i="73" s="1"/>
  <c r="E30" i="73"/>
  <c r="E75" i="73"/>
  <c r="E79" i="73"/>
  <c r="E32" i="73"/>
  <c r="E55" i="73" s="1"/>
  <c r="E74" i="73"/>
  <c r="E107" i="71" l="1"/>
  <c r="E80" i="71"/>
  <c r="E85" i="71" s="1"/>
  <c r="E32" i="71"/>
  <c r="E55" i="71" s="1"/>
  <c r="E66" i="71"/>
  <c r="E63" i="71"/>
  <c r="E30" i="71"/>
  <c r="E77" i="71"/>
  <c r="E84" i="71" s="1"/>
  <c r="E86" i="71" s="1"/>
  <c r="E110" i="71" s="1"/>
  <c r="E79" i="71"/>
  <c r="E72" i="71"/>
  <c r="E64" i="71"/>
  <c r="E65" i="71" s="1"/>
  <c r="E74" i="71"/>
  <c r="E71" i="71"/>
  <c r="E73" i="71"/>
  <c r="E61" i="71"/>
  <c r="E62" i="71" s="1"/>
  <c r="E67" i="71" s="1"/>
  <c r="E109" i="71" s="1"/>
  <c r="E75" i="71"/>
  <c r="E76" i="71"/>
  <c r="E31" i="71"/>
  <c r="E75" i="64"/>
  <c r="E71" i="64"/>
  <c r="E107" i="64"/>
  <c r="E74" i="64"/>
  <c r="E73" i="64"/>
  <c r="E63" i="64"/>
  <c r="E66" i="64"/>
  <c r="E31" i="64"/>
  <c r="E80" i="64"/>
  <c r="E85" i="64" s="1"/>
  <c r="E30" i="64"/>
  <c r="E32" i="64" s="1"/>
  <c r="E55" i="64" s="1"/>
  <c r="E79" i="64"/>
  <c r="E76" i="64"/>
  <c r="E61" i="64"/>
  <c r="E62" i="64" s="1"/>
  <c r="E72" i="64"/>
  <c r="E64" i="64"/>
  <c r="E65" i="64" s="1"/>
  <c r="E77" i="73"/>
  <c r="E84" i="73" s="1"/>
  <c r="E86" i="73" s="1"/>
  <c r="E110" i="73" s="1"/>
  <c r="E71" i="74"/>
  <c r="E66" i="74"/>
  <c r="E30" i="74"/>
  <c r="E72" i="74"/>
  <c r="E61" i="74"/>
  <c r="E74" i="74"/>
  <c r="E31" i="74"/>
  <c r="E79" i="74"/>
  <c r="E76" i="74"/>
  <c r="E63" i="74"/>
  <c r="E32" i="74"/>
  <c r="E55" i="74" s="1"/>
  <c r="E80" i="74"/>
  <c r="E85" i="74" s="1"/>
  <c r="E107" i="74"/>
  <c r="E75" i="74"/>
  <c r="E64" i="74"/>
  <c r="E65" i="74" s="1"/>
  <c r="E42" i="73"/>
  <c r="E36" i="73"/>
  <c r="E40" i="73"/>
  <c r="E67" i="73"/>
  <c r="E35" i="73"/>
  <c r="E41" i="73"/>
  <c r="E62" i="74" l="1"/>
  <c r="E67" i="74"/>
  <c r="E109" i="74" s="1"/>
  <c r="E77" i="64"/>
  <c r="E37" i="64" s="1"/>
  <c r="E37" i="73"/>
  <c r="E38" i="71"/>
  <c r="E42" i="71"/>
  <c r="E37" i="71"/>
  <c r="E41" i="71"/>
  <c r="E35" i="71"/>
  <c r="E40" i="71"/>
  <c r="E39" i="71"/>
  <c r="E36" i="71"/>
  <c r="E67" i="64"/>
  <c r="E109" i="64" s="1"/>
  <c r="E38" i="73"/>
  <c r="E39" i="73"/>
  <c r="E77" i="74"/>
  <c r="E35" i="74" s="1"/>
  <c r="E109" i="73"/>
  <c r="E37" i="74" l="1"/>
  <c r="E43" i="71"/>
  <c r="E56" i="71" s="1"/>
  <c r="E58" i="71" s="1"/>
  <c r="E108" i="71" s="1"/>
  <c r="E38" i="64"/>
  <c r="E36" i="64"/>
  <c r="E41" i="64"/>
  <c r="E84" i="64"/>
  <c r="E86" i="64" s="1"/>
  <c r="E110" i="64" s="1"/>
  <c r="E35" i="64"/>
  <c r="E39" i="64"/>
  <c r="E40" i="64"/>
  <c r="E42" i="64"/>
  <c r="E36" i="74"/>
  <c r="E39" i="74"/>
  <c r="E41" i="74"/>
  <c r="E40" i="74"/>
  <c r="E38" i="74"/>
  <c r="E84" i="74"/>
  <c r="E86" i="74" s="1"/>
  <c r="E110" i="74" s="1"/>
  <c r="E42" i="74"/>
  <c r="E43" i="73"/>
  <c r="E56" i="73" s="1"/>
  <c r="E58" i="73" s="1"/>
  <c r="E108" i="73" s="1"/>
  <c r="E112" i="73" s="1"/>
  <c r="E43" i="64" l="1"/>
  <c r="E56" i="64" s="1"/>
  <c r="E58" i="64" s="1"/>
  <c r="E108" i="64" s="1"/>
  <c r="E43" i="74"/>
  <c r="E56" i="74" s="1"/>
  <c r="E58" i="74" s="1"/>
  <c r="E97" i="74" s="1"/>
  <c r="E97" i="73"/>
  <c r="E98" i="73" s="1"/>
  <c r="E112" i="64"/>
  <c r="E97" i="71"/>
  <c r="E112" i="71"/>
  <c r="E97" i="64"/>
  <c r="E98" i="71" l="1"/>
  <c r="E102" i="71" s="1"/>
  <c r="E98" i="64"/>
  <c r="E100" i="64" s="1"/>
  <c r="E108" i="74"/>
  <c r="E112" i="74" s="1"/>
  <c r="E100" i="73"/>
  <c r="E102" i="64" l="1"/>
  <c r="E98" i="74"/>
  <c r="E102" i="74" s="1"/>
  <c r="E101" i="64"/>
  <c r="E100" i="71"/>
  <c r="E101" i="71"/>
  <c r="E101" i="73"/>
  <c r="E102" i="73"/>
  <c r="E100" i="74" l="1"/>
  <c r="E104" i="64"/>
  <c r="E113" i="64" s="1"/>
  <c r="E114" i="64" s="1"/>
  <c r="E101" i="74"/>
  <c r="E104" i="73"/>
  <c r="E113" i="73" s="1"/>
  <c r="E114" i="73" s="1"/>
  <c r="E104" i="71"/>
  <c r="E113" i="71" s="1"/>
  <c r="E114" i="71" s="1"/>
  <c r="E115" i="64" l="1"/>
  <c r="E104" i="74"/>
  <c r="E113" i="74" s="1"/>
  <c r="E114" i="74" s="1"/>
  <c r="E115" i="73"/>
  <c r="E115" i="71"/>
  <c r="E115" i="74" l="1"/>
</calcChain>
</file>

<file path=xl/sharedStrings.xml><?xml version="1.0" encoding="utf-8"?>
<sst xmlns="http://schemas.openxmlformats.org/spreadsheetml/2006/main" count="1330" uniqueCount="410">
  <si>
    <t xml:space="preserve">Aviso prévio trabalhado  </t>
  </si>
  <si>
    <t>PLANILHA DE CUSTOS E FORMAÇÃO DE PREÇOS</t>
  </si>
  <si>
    <t>A</t>
  </si>
  <si>
    <t>Data de apresentação da proposta (dia/mês/ano)</t>
  </si>
  <si>
    <t>B</t>
  </si>
  <si>
    <t>Minicipio/UF</t>
  </si>
  <si>
    <t>C</t>
  </si>
  <si>
    <t>Ano Acordo, Convenção ou Sentença Normativa em Dissídio Coletivo</t>
  </si>
  <si>
    <t>D</t>
  </si>
  <si>
    <t>Nº de meses de execução contratual</t>
  </si>
  <si>
    <t>Unidade de Medida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</si>
  <si>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</si>
  <si>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</si>
  <si>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</si>
  <si>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</si>
  <si>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</si>
  <si>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MODULO 1: COMPOSIÇÃO DA REMUNERAÇÃO</t>
  </si>
  <si>
    <t>Composição da Remuneração</t>
  </si>
  <si>
    <t>%</t>
  </si>
  <si>
    <t>Valor (R$)</t>
  </si>
  <si>
    <t>Salário</t>
  </si>
  <si>
    <t>Adicional de periculosidade</t>
  </si>
  <si>
    <t>Adicional de insalubridade</t>
  </si>
  <si>
    <t>Adicional noturno</t>
  </si>
  <si>
    <t>E</t>
  </si>
  <si>
    <t>F</t>
  </si>
  <si>
    <t>G</t>
  </si>
  <si>
    <t>H</t>
  </si>
  <si>
    <t>Outros (especificar)</t>
  </si>
  <si>
    <t>Transporte</t>
  </si>
  <si>
    <t>Insumos Diversos</t>
  </si>
  <si>
    <t>4.1</t>
  </si>
  <si>
    <t>R$</t>
  </si>
  <si>
    <t>INSS</t>
  </si>
  <si>
    <t>SESI/SESC</t>
  </si>
  <si>
    <t>SENAI/SENAC</t>
  </si>
  <si>
    <t>INCRA</t>
  </si>
  <si>
    <t>Salário Educação</t>
  </si>
  <si>
    <t>FGTS</t>
  </si>
  <si>
    <t>Seguro Acidente de Trabalho - SAT</t>
  </si>
  <si>
    <t>SEBRAE</t>
  </si>
  <si>
    <t>TOTAL</t>
  </si>
  <si>
    <t>4.2</t>
  </si>
  <si>
    <t>13º Salário</t>
  </si>
  <si>
    <t>Aviso Prévio Indenizado</t>
  </si>
  <si>
    <t>Custos indiretos, tributos e lucro</t>
  </si>
  <si>
    <t>Custos indiretos</t>
  </si>
  <si>
    <t>Tributos</t>
  </si>
  <si>
    <t>Lucro</t>
  </si>
  <si>
    <t>Mão- de-obra vinculada à execução contratual (valor por empregado)</t>
  </si>
  <si>
    <t>Módulo 1 – Composição da Remuneração</t>
  </si>
  <si>
    <t>Subtotal (A + B + C + D)</t>
  </si>
  <si>
    <t>Valor total por empregado</t>
  </si>
  <si>
    <t xml:space="preserve">Incidência do FGTS sobre o aviso prévio indenizado. </t>
  </si>
  <si>
    <t>Bombeiro Civil</t>
  </si>
  <si>
    <t>Posto</t>
  </si>
  <si>
    <t>IDENTIFICAÇÃO DOS SERVIÇOS</t>
  </si>
  <si>
    <t>Quantidade total a contratar (em função da unidade de medida)</t>
  </si>
  <si>
    <t>Regime tributário</t>
  </si>
  <si>
    <t>Quadro Resumo do Custo por empregado</t>
  </si>
  <si>
    <t>RIO DE JANEIRO</t>
  </si>
  <si>
    <t>01 de março</t>
  </si>
  <si>
    <t>Adicional de hora noturna reduzida</t>
  </si>
  <si>
    <t>MÓDULO 2: ENCARGOS E BENEFÍCIOS ANUAIS, MENSAIS E DIÁRIOS</t>
  </si>
  <si>
    <t>SUBMÓDULO 2.1 - 13º Salário, Férias e Adicional de Férias</t>
  </si>
  <si>
    <t>Adicional de Férias e Férias</t>
  </si>
  <si>
    <t>Total do Submódulo 2.1</t>
  </si>
  <si>
    <t>SUBMÓDULO 2.2 - GPS. FGTS E OUTRAS CONTRIBUIÇÕES</t>
  </si>
  <si>
    <t>SUBMÓDULO 2.3 - BENEFÍCIOS MENSAIS E DIÁRIOS</t>
  </si>
  <si>
    <t>Auxílio Refeição / alimentação</t>
  </si>
  <si>
    <t>Assistência Médica e Familiar</t>
  </si>
  <si>
    <t>Seguro de vida</t>
  </si>
  <si>
    <t>Contrinuição Social Colaborativa</t>
  </si>
  <si>
    <t>Gratificação Natalina</t>
  </si>
  <si>
    <t>QUADRO - RESUMO DO MÓDULO 2 - ENCARGOS, BENEFÍCIOS ANUAIS, MENSAIS E DIÁRIOS</t>
  </si>
  <si>
    <t>MÓDULO 2 - ENCARGOS, BENEFÍCIOS ANUAIS, MENSAIS E DIÁRIOS</t>
  </si>
  <si>
    <t>2.1</t>
  </si>
  <si>
    <t>2.2</t>
  </si>
  <si>
    <t>2.3</t>
  </si>
  <si>
    <t>13º Salário, Férias e Adicional de Férias</t>
  </si>
  <si>
    <t>GPS. FGTS E OUTRAS CONTRIBUIÇÕES</t>
  </si>
  <si>
    <t xml:space="preserve"> BENEFÍCIOS MENSAIS E DIÁRIOS</t>
  </si>
  <si>
    <t>MÓDULO 3: PROVISÃO PRA RESCISÃO</t>
  </si>
  <si>
    <t>Multa do FGTS e Constribuição Social do aviso prévio indenizado</t>
  </si>
  <si>
    <t>Incidência do GPS. FGTS E OUTRAS CONTRIBUIÇÕES sobre aviso prévio trabalhado</t>
  </si>
  <si>
    <t>Multa do FGTS e Constribuição Social sobre o prévio trabalhado</t>
  </si>
  <si>
    <t>MÓDULO 4: CUSTO DE REPOSIÇÃO DE PROFISSIONAL AUSENTE</t>
  </si>
  <si>
    <t>Subustituto nas Ausências Legais</t>
  </si>
  <si>
    <t>Subustituto na Cobertura de Férias</t>
  </si>
  <si>
    <t>Substituto na Cobertura de Ausencias Legais</t>
  </si>
  <si>
    <t>Substituto na Cobertura de Licença paternidade</t>
  </si>
  <si>
    <t>Substituto na Cobertura de Ausência por acidente de trabalho</t>
  </si>
  <si>
    <t>Substituto na Cobertura de Ausência por Afasdtamento Materinidade</t>
  </si>
  <si>
    <t>Substituto na Cobertura de Outras Ausencias (especificar)</t>
  </si>
  <si>
    <t>Total Submódulo 4.1</t>
  </si>
  <si>
    <t xml:space="preserve">Subustituto na Intrajornada </t>
  </si>
  <si>
    <t>Intervalo para repouso ou Alimentação</t>
  </si>
  <si>
    <t>QUADRO - RESUMO DO MÓDULO 4 - CUSTO DE REPOSIÇÃO DE PROFISSIONAL AUSENTE</t>
  </si>
  <si>
    <t>MÓDULO 4 - CUSTO DE REPOSIÇÃO DE PROFISSIONAL AUSENTE</t>
  </si>
  <si>
    <t>MÓDULO 5: INSUMOS DIVERSOS</t>
  </si>
  <si>
    <t>MÓDULO 6: CUSTOS INDIRETOS, TRIBUTOS E LUCRO</t>
  </si>
  <si>
    <t xml:space="preserve">C.1 Tributos Federais PIS </t>
  </si>
  <si>
    <t>C.2 Tributos Federais COFINS</t>
  </si>
  <si>
    <t>C.3 Tributos Municipais (ISS)</t>
  </si>
  <si>
    <t>Módulo 4 – Custo de Reposição do Profissional Ausente</t>
  </si>
  <si>
    <t>Módulo 5 – Insumos Diversos (uniformes, materiais, equipamentos e outros)</t>
  </si>
  <si>
    <t>Módulo 2 – Encargos e Benefícios Mensais e Diários</t>
  </si>
  <si>
    <t>Módulo 6 – Custos Indiretos, Tributos e lucro</t>
  </si>
  <si>
    <r>
      <t xml:space="preserve">Adicional noturno </t>
    </r>
    <r>
      <rPr>
        <b/>
        <sz val="9"/>
        <rFont val="Arial"/>
        <family val="2"/>
      </rPr>
      <t>(Salário + Periculosidade * 7/12 avos das horas * 20%)</t>
    </r>
  </si>
  <si>
    <t>BOMBEIRO CIVIL DIURNO - 12hx36h – 07:00h. às 19:00h.</t>
  </si>
  <si>
    <t>BOMBEIRO CIVIL LÍDER - DIURNO - 12hx36h – 07:00h. às 19:00h.</t>
  </si>
  <si>
    <t>VALOR TOTAL DO POSTO 12 X 36 =   2 Bombeiros</t>
  </si>
  <si>
    <t>VALOR TOTAL DO POSTO 12 X 36 =  2 Bombeiros</t>
  </si>
  <si>
    <t>ESCALA DE TRABALHO</t>
  </si>
  <si>
    <t>Preço mensal do Bombeiro Civil (R$)</t>
  </si>
  <si>
    <t>N.º de homens</t>
  </si>
  <si>
    <t>Total Mensal</t>
  </si>
  <si>
    <t xml:space="preserve">VALOR TOTAL MENSAL </t>
  </si>
  <si>
    <t>Valor Total Mensal</t>
  </si>
  <si>
    <t>BOMBEIRO CÍVIL LÍDER NOTURNO - 12hx36h – 19:00h. às 07:00h.</t>
  </si>
  <si>
    <t>BOMBEIRO CIVIL NOTURNO - 12hx36h – 19:00h. às 07:00h.</t>
  </si>
  <si>
    <r>
      <t xml:space="preserve">Salário Normativo da Categoria Profissional - </t>
    </r>
    <r>
      <rPr>
        <b/>
        <sz val="9"/>
        <rFont val="Arial"/>
        <family val="2"/>
      </rPr>
      <t>3,75% de aumento</t>
    </r>
  </si>
  <si>
    <t>Outros - Cláusula Vigésima Oitava: Jornada</t>
  </si>
  <si>
    <r>
      <t xml:space="preserve">Outros - </t>
    </r>
    <r>
      <rPr>
        <b/>
        <sz val="9"/>
        <rFont val="Arial"/>
        <family val="2"/>
      </rPr>
      <t>Cláusula Vigésima Oitava: Jornada</t>
    </r>
  </si>
  <si>
    <t>Benefício Social Familiar e Empresarial</t>
  </si>
  <si>
    <t>QUADRO RESUMO DOS VALORES DOS POSTOS</t>
  </si>
  <si>
    <t>EDIFÍCIO-SEDE DA PROCURADORIA GERAL DO RJ</t>
  </si>
  <si>
    <t>CENTRO CULTURAL DA PROCURADORIA GERAL DO RJ</t>
  </si>
  <si>
    <t>Municipio/UF</t>
  </si>
  <si>
    <t>Substituto na Cobertura de Ausência por Afastamento Materinidade</t>
  </si>
  <si>
    <t>Substituto nas Ausências Legais</t>
  </si>
  <si>
    <t xml:space="preserve">Substituto na Intrajornada </t>
  </si>
  <si>
    <t>Uniformes</t>
  </si>
  <si>
    <t>Materiais e Equipamentos</t>
  </si>
  <si>
    <t>VALOR TOTAL DO POSTO 12 X 36 = 2 Bombeiros</t>
  </si>
  <si>
    <t xml:space="preserve">VALOR TOTAL DO POSTO 12 X 36 = 2 Bombeiros </t>
  </si>
  <si>
    <t>Postos</t>
  </si>
  <si>
    <r>
      <rPr>
        <b/>
        <sz val="10"/>
        <rFont val="Arial"/>
        <family val="2"/>
      </rPr>
      <t>Bombeiro Civil Líder Diurno</t>
    </r>
    <r>
      <rPr>
        <sz val="10"/>
        <rFont val="Arial"/>
        <family val="2"/>
      </rPr>
      <t xml:space="preserve">                                            Escala 12 x 36 horas                               7h às 19h</t>
    </r>
  </si>
  <si>
    <r>
      <rPr>
        <b/>
        <sz val="10"/>
        <rFont val="Arial"/>
        <family val="2"/>
      </rPr>
      <t xml:space="preserve">Bombeiro Civil Diurno  </t>
    </r>
    <r>
      <rPr>
        <sz val="10"/>
        <rFont val="Arial"/>
        <family val="2"/>
      </rPr>
      <t xml:space="preserve">                               Escala 12 x 36 horas                                  07h às 19h</t>
    </r>
  </si>
  <si>
    <r>
      <rPr>
        <b/>
        <sz val="10"/>
        <rFont val="Arial"/>
        <family val="2"/>
      </rPr>
      <t>Bombeiro Civil Noturno</t>
    </r>
    <r>
      <rPr>
        <sz val="10"/>
        <rFont val="Arial"/>
        <family val="2"/>
      </rPr>
      <t xml:space="preserve">                                           Escala 12 x 36 horas                               19h às 7h</t>
    </r>
  </si>
  <si>
    <r>
      <rPr>
        <b/>
        <sz val="10"/>
        <rFont val="Arial"/>
        <family val="2"/>
      </rPr>
      <t>Bombeiro Civil Líder Noturno</t>
    </r>
    <r>
      <rPr>
        <sz val="10"/>
        <rFont val="Arial"/>
        <family val="2"/>
      </rPr>
      <t xml:space="preserve">                                            Escala 12 x 36 horas                               19h às 7h</t>
    </r>
  </si>
  <si>
    <r>
      <rPr>
        <b/>
        <sz val="10"/>
        <rFont val="Arial"/>
        <family val="2"/>
      </rPr>
      <t>Bombeiro Civil Diurno</t>
    </r>
    <r>
      <rPr>
        <sz val="10"/>
        <rFont val="Arial"/>
        <family val="2"/>
      </rPr>
      <t xml:space="preserve">                                 Escala 12 x 36 horas                                  07h às 19h</t>
    </r>
  </si>
  <si>
    <t>VALOR TOTAL MENSAL POR FUNCIONÁRIO</t>
  </si>
  <si>
    <t>RESUMO DOS VALORES POR FUNCIONÁRIO</t>
  </si>
  <si>
    <t>VALOR DO UNIFORME POR MÊS/PROFISSIONAL</t>
  </si>
  <si>
    <t>MAGAZINE LUIZA</t>
  </si>
  <si>
    <t>LOJAS AMERICANAS</t>
  </si>
  <si>
    <t>ASA ARTIGOS MILITARES</t>
  </si>
  <si>
    <t>Unidade</t>
  </si>
  <si>
    <t>Bombacha Elástico</t>
  </si>
  <si>
    <t>CASAS BAHIA</t>
  </si>
  <si>
    <t>BOTA PARANDÁ</t>
  </si>
  <si>
    <t>Par</t>
  </si>
  <si>
    <t>Coturno - Cabedal em couro, dublado com tecido em poliéster, espessura de 2mm</t>
  </si>
  <si>
    <t>AMAZON</t>
  </si>
  <si>
    <t>CARREFOUR</t>
  </si>
  <si>
    <t>PÉ RELAX</t>
  </si>
  <si>
    <t>Meia de algodão</t>
  </si>
  <si>
    <t>MIRANTE</t>
  </si>
  <si>
    <t>CAMISETA BÁSICA</t>
  </si>
  <si>
    <t>EMPÓRIO CAMISETAS</t>
  </si>
  <si>
    <t>Camisa de algodão</t>
  </si>
  <si>
    <t>COURO ART BRASIL</t>
  </si>
  <si>
    <t>JULIO ALMEIDA</t>
  </si>
  <si>
    <t>Cinto - Confeccionado 
em poliéster</t>
  </si>
  <si>
    <t>TOCA MILITAR ARTIGOS</t>
  </si>
  <si>
    <t>CABO DE GUERRA</t>
  </si>
  <si>
    <t>Gandola - Tecido “Rip-Stop”
 padrão estipulado pelo CBMER</t>
  </si>
  <si>
    <t>-</t>
  </si>
  <si>
    <t>Calça - Tecido “Rip-Stop” 
padrão estipulado pelo CBMER</t>
  </si>
  <si>
    <t>CONSUMO</t>
  </si>
  <si>
    <t>MÉDIA</t>
  </si>
  <si>
    <t>VALOR 
QUANTIDADE 
TR</t>
  </si>
  <si>
    <t>VALOR INTEIRO</t>
  </si>
  <si>
    <t>FORNECEDOR</t>
  </si>
  <si>
    <t>UNIDADE DE 
MEDIDA</t>
  </si>
  <si>
    <t>UNIFORMES</t>
  </si>
  <si>
    <t>Tabela 4 - CONJUNTO COMPLETO DO VESTUÁRIO (UNIFORME)</t>
  </si>
  <si>
    <t>VALOR TOTAL POR MÊS POR FUNCIONÁRIO</t>
  </si>
  <si>
    <t>EPSON</t>
  </si>
  <si>
    <t>unidade</t>
  </si>
  <si>
    <t>Impressora</t>
  </si>
  <si>
    <t>FAST</t>
  </si>
  <si>
    <t>Computador completo ou Notebook 
para encaminhamento 
de mensagens.</t>
  </si>
  <si>
    <t>SHOPPING MARÍTIMO</t>
  </si>
  <si>
    <t>Futura Topografia</t>
  </si>
  <si>
    <t>Rádio Transceptor tipo 
walk talkie com bateria 
e carregador</t>
  </si>
  <si>
    <t>RIO EPI</t>
  </si>
  <si>
    <t>SAMBAG NAUTICA</t>
  </si>
  <si>
    <t>LOJA DO BARCO</t>
  </si>
  <si>
    <t>Conjunto</t>
  </si>
  <si>
    <t>Equipamento autônomo de 
respiração
 (máscara/respirador, cilindro e alça).</t>
  </si>
  <si>
    <t>DIMENSIONAL</t>
  </si>
  <si>
    <t>VIA NET COMPRAS</t>
  </si>
  <si>
    <t>Capacete em termoplástico 
de bombeiro</t>
  </si>
  <si>
    <t>SUPER EPI</t>
  </si>
  <si>
    <t>NET SUPRIMENTOS</t>
  </si>
  <si>
    <t>Capuz balaclava</t>
  </si>
  <si>
    <t>SOS SUL</t>
  </si>
  <si>
    <t>MABORE</t>
  </si>
  <si>
    <t>Luva de aproximação</t>
  </si>
  <si>
    <t>MULT VARIEDADES</t>
  </si>
  <si>
    <t>Roupa de aproximação 
(calça e capa/jaqueta)</t>
  </si>
  <si>
    <t>HAVE INN</t>
  </si>
  <si>
    <t>Bota de aproximação (segurança) 
para bombeiros</t>
  </si>
  <si>
    <t>C&amp;C</t>
  </si>
  <si>
    <t>LOJA DO MECÃNICO</t>
  </si>
  <si>
    <t>OBRAMAX</t>
  </si>
  <si>
    <t>Tesoura para corte de metal 
(chapa) com bico reto 10’’</t>
  </si>
  <si>
    <t>LUITEX FERRAMENTAS</t>
  </si>
  <si>
    <t>Ponteiro sextavado 10 mm</t>
  </si>
  <si>
    <t>AMOEDO</t>
  </si>
  <si>
    <t>FERRAMENTAS KENNEDY</t>
  </si>
  <si>
    <t>Talhadeira sextavada 
10 mm</t>
  </si>
  <si>
    <t>CASA DO SOLDADOR</t>
  </si>
  <si>
    <t>OCEANO B2B</t>
  </si>
  <si>
    <t>Protetor auricular
 tipo concha</t>
  </si>
  <si>
    <t>ZIG FERRAMENTAS</t>
  </si>
  <si>
    <t>ANT FERRAMENTAS</t>
  </si>
  <si>
    <t>Pé-de-cabra 60 cm (3/4”)</t>
  </si>
  <si>
    <t>PAPELEX</t>
  </si>
  <si>
    <t>Óculos transparente de
 proteção contra partículas</t>
  </si>
  <si>
    <t>PONTO</t>
  </si>
  <si>
    <t>Megafone</t>
  </si>
  <si>
    <t>LEROY MERLIN</t>
  </si>
  <si>
    <t>CASA DOS PARAFUSOS</t>
  </si>
  <si>
    <t>Máscara semi-facial (respirador)
 de proteção descartável PFF2</t>
  </si>
  <si>
    <t>DUTRA MÁQUINAS</t>
  </si>
  <si>
    <t>Marreta</t>
  </si>
  <si>
    <t>OBRA E LAR CONSTRUÇÃO</t>
  </si>
  <si>
    <t>Martelo</t>
  </si>
  <si>
    <t>ATACADÃO DO EPI</t>
  </si>
  <si>
    <t>Luvas de borracha
 (proteção elétrica) – classe 00 – Tamanho médio 
ou tamanho 10</t>
  </si>
  <si>
    <t>SUPER PRO ATACADO</t>
  </si>
  <si>
    <t>Lanterna de mão tipo farolete recarregável ou
 com pilhas recarregáveis</t>
  </si>
  <si>
    <t>Tesourão isolado 18”</t>
  </si>
  <si>
    <t>911 EMERGÊNCIA</t>
  </si>
  <si>
    <t>BOMBEIROS.COM</t>
  </si>
  <si>
    <t>Gancho crock</t>
  </si>
  <si>
    <t>CS FERRAMENTAS</t>
  </si>
  <si>
    <t>Rolo</t>
  </si>
  <si>
    <t>Fita zebrada para 
isolamento de área</t>
  </si>
  <si>
    <t>MULTISEG</t>
  </si>
  <si>
    <t>AEROTEX</t>
  </si>
  <si>
    <t>CENTER CHAMAS</t>
  </si>
  <si>
    <t>Divisor (derivante) com
 entrada de 2½ por duas saídas de 1½, tipo engate rápido em bronze ou similar.</t>
  </si>
  <si>
    <t>FIO CAMP</t>
  </si>
  <si>
    <t>MEGA THOR</t>
  </si>
  <si>
    <t>Chave de mangueira
storz dupla 2½ X 1½ 
em latão ou similar</t>
  </si>
  <si>
    <t>CASA E VÍDEO</t>
  </si>
  <si>
    <t>Arco de serra</t>
  </si>
  <si>
    <t>PALÁCIO DAS FERRAMENTAS</t>
  </si>
  <si>
    <t>Alicate de pressão
 Tamanho 10"</t>
  </si>
  <si>
    <t>Alicate universal 
Tamanho 8"</t>
  </si>
  <si>
    <t>CV DISTRIBUIDORA</t>
  </si>
  <si>
    <t>Alicate de corte 
Tamanho 6"</t>
  </si>
  <si>
    <t>TELHA NORTE</t>
  </si>
  <si>
    <t>Alicate bico chato 
Tamanho 6''</t>
  </si>
  <si>
    <t>CICAMPO</t>
  </si>
  <si>
    <t>Alavanca ponta e 
pá curva 1” X 1,5 m</t>
  </si>
  <si>
    <t>VALOR POR FUNCIONÁRIO</t>
  </si>
  <si>
    <t>MENSAL</t>
  </si>
  <si>
    <t>VALOR DEPRECIÁVEL ANUAL</t>
  </si>
  <si>
    <t>VALOR POR 60 MESES</t>
  </si>
  <si>
    <t>VALOR QUANTIDADE TR</t>
  </si>
  <si>
    <t>MATERIAL</t>
  </si>
  <si>
    <t>CÁLCULO DA DEPRECIAÇÃO - vida útil 5 anos</t>
  </si>
  <si>
    <t>Tabela 3 - MATERIAL DE SEGURANÇA (RESGATE, SALVAMENTO E ACESSÓRIOS)</t>
  </si>
  <si>
    <t>MEDAXO</t>
  </si>
  <si>
    <t>FIBRAMED</t>
  </si>
  <si>
    <t>DROGARIA PACHECO</t>
  </si>
  <si>
    <t>Mochila para primeiros socorros 
(bolsa de resgate)</t>
  </si>
  <si>
    <t>SHOPPING PRO SAÚDE</t>
  </si>
  <si>
    <t>HMC RESGATE</t>
  </si>
  <si>
    <t>Máscara de ressuscitação para 
ventilação artificial tipo pocket</t>
  </si>
  <si>
    <t>DERMO MED</t>
  </si>
  <si>
    <t>BR CIRÚRGICA</t>
  </si>
  <si>
    <t>DROGARIA RAIA</t>
  </si>
  <si>
    <t>Cadeira de rodas em aço carbono,
 encosto em nylon e dobrável 
e com pneus maciços.</t>
  </si>
  <si>
    <t>FIBRA CIRÚRGICA</t>
  </si>
  <si>
    <t>DORMED HOSPITALAR</t>
  </si>
  <si>
    <t>ALTHIS</t>
  </si>
  <si>
    <t>Cortador de anel</t>
  </si>
  <si>
    <t>GENERALMED</t>
  </si>
  <si>
    <t>CF CARE</t>
  </si>
  <si>
    <t>Prancha rígida com imobilizador de cabeça impermeável revestido em espuma.</t>
  </si>
  <si>
    <t>DENTAL E CIA</t>
  </si>
  <si>
    <t>Tesouras - ponta reta 12 cm</t>
  </si>
  <si>
    <t>CONSTAMED</t>
  </si>
  <si>
    <t>MEDCOM RIO</t>
  </si>
  <si>
    <t>Tesoura - ponta romba para bandagens 18 cm</t>
  </si>
  <si>
    <t>BIO INFINITY</t>
  </si>
  <si>
    <t>Ressuscitador manual (ambu)</t>
  </si>
  <si>
    <t>MEDBIT</t>
  </si>
  <si>
    <t>MAGAZINE MÉDICA</t>
  </si>
  <si>
    <t>Desfibrilador externo automático</t>
  </si>
  <si>
    <t>Tabela 2 - KIT DE PRIMEIROS SOCORROS (EQUIPAMENTOS)</t>
  </si>
  <si>
    <t>VALOR MENSAL POR FUNCIONÁRIO</t>
  </si>
  <si>
    <t>QUANTIDADE DE FUNCIONÁRIOS</t>
  </si>
  <si>
    <t>VALOR MENSAL TOTAL</t>
  </si>
  <si>
    <t>UTILIDADES CLÍNICAS</t>
  </si>
  <si>
    <t>Frasco</t>
  </si>
  <si>
    <t>Tintura de iodo ou polvidine tópico, 
100 ml</t>
  </si>
  <si>
    <t>Tala de imobilização moldável, aramada e coberta por EVA; pode ser utilizada juntamente de fita crepe, bandage e gaze; não necessita de água quente ou vapor para aplicação. Tam. "M" (63 x 9 cm)</t>
  </si>
  <si>
    <t>CENTERCOR</t>
  </si>
  <si>
    <t>Tala de imobilização moldável, aramada e coberta por EVA; pode ser utilizada juntamente de fita crepe, bandage e gaze; não necessita de águaquente ou vapor para aplicação. Tam. "P" (53 x 8 cm)</t>
  </si>
  <si>
    <t>ULTRAFARMA</t>
  </si>
  <si>
    <t>FARMALIFE</t>
  </si>
  <si>
    <t>DROGASIL</t>
  </si>
  <si>
    <t>Soro fisiológico (500 ml)</t>
  </si>
  <si>
    <t>Fita microporosa 25 mm x 10 m.</t>
  </si>
  <si>
    <t>Esparadrapo impermeável 25 mm x 3 m, impermeável, composto por fita de tecido 100% algodão de alta aderência e resistência.</t>
  </si>
  <si>
    <t>DENTAL SPEED</t>
  </si>
  <si>
    <t>Caixa</t>
  </si>
  <si>
    <t>Curativo descartável autoadesivo; tamanho aproximado: mín. 4 x 4cm máx. 6 x 6cm, impermeável, descartável, feito de tecido elástico e adesivo hipoalergênico
medicinal, com almofada de ferida.</t>
  </si>
  <si>
    <t>DENTAL CREMER</t>
  </si>
  <si>
    <t>Pacote com
10 Unid.</t>
  </si>
  <si>
    <t>Compressas de gaze estéril 9 fios, 
tamanho 7,5 x 7,5 cm.</t>
  </si>
  <si>
    <t>CIRÚRGICA SINETE</t>
  </si>
  <si>
    <t>Colar cervical regulável, sem apoio, tamanho G (Alt: 10 cm; Compr.: 58 cm)</t>
  </si>
  <si>
    <t>MEDCORSI</t>
  </si>
  <si>
    <t>Colar cervical regulável, sem apoio, tamanho M (Alt: 9 cm; Compr.: 50 cm)</t>
  </si>
  <si>
    <t>Colar cervical regulável, sem apoio, tamanho P (Alt: 8 cm; Compr.: 42 cm)</t>
  </si>
  <si>
    <t>Bandagens triangulares em algodão cru, tamanho "G" (1,40 x 1,40 x 2,00)</t>
  </si>
  <si>
    <t>DROGARIA MEDAXO</t>
  </si>
  <si>
    <t>Bandagens triangulares em algodão cru,
 tamanho "M" (1,00 x 1,00 x 1,40)</t>
  </si>
  <si>
    <t>Bandagens triangulares em algodão cru,
 tamanho "P" (0,70 x 0,70 x 1,00)</t>
  </si>
  <si>
    <t>CLINIFLEX</t>
  </si>
  <si>
    <t>Ataduras de crepe 13 fios; 
larg.: 30 cm e compr.: 1,8 metros</t>
  </si>
  <si>
    <t>Ataduras de crepe 13 fios;
 larg.: 25 cm e compr.: 1,8 metros</t>
  </si>
  <si>
    <t>Ataduras de crepe 13 fios; 
larg.: 15 cm e compr.: 1,8 metros</t>
  </si>
  <si>
    <t>Ataduras de crepe 13 fios;
 larg.: 10 cm e compr.: 1,8 metros</t>
  </si>
  <si>
    <t>DROGARIA N. ESPERANÇA</t>
  </si>
  <si>
    <t>DROGALIDER</t>
  </si>
  <si>
    <t>Frasco com
 50 ml</t>
  </si>
  <si>
    <t>Antisséptico spray (50 ml)</t>
  </si>
  <si>
    <t>Pacote com
 100 gr</t>
  </si>
  <si>
    <t>Algodão hidrófilo (bolinha)</t>
  </si>
  <si>
    <t>Frasco de
 100 ml</t>
  </si>
  <si>
    <t>Água oxigenada 10 volumes</t>
  </si>
  <si>
    <t>RIO CLARENSE</t>
  </si>
  <si>
    <t>Caixa
100 unid.</t>
  </si>
  <si>
    <t>Luvas de procedimento látex
 tamanho "G"</t>
  </si>
  <si>
    <t>SUPRAMED</t>
  </si>
  <si>
    <t>Caixa
50 unid.</t>
  </si>
  <si>
    <t>Máscara descartável para uso diário</t>
  </si>
  <si>
    <t>GIMBA</t>
  </si>
  <si>
    <t>Frasco
 1 litro</t>
  </si>
  <si>
    <t>Álcool Gel 70% para 
higienização das mãos</t>
  </si>
  <si>
    <t>CASA SACO DE LIXO</t>
  </si>
  <si>
    <t>Álcool para limpeza</t>
  </si>
  <si>
    <t>VALOR MENSAL</t>
  </si>
  <si>
    <t>Tabela 1 - KIT (CONJUNTO) DE PRIMEIROS SOCORROS</t>
  </si>
  <si>
    <t>Materiais</t>
  </si>
  <si>
    <t>Equipamentos</t>
  </si>
  <si>
    <t>Substituto na Cobertura de Férias</t>
  </si>
  <si>
    <t>Módulo 3 – Provisão para Rescisão</t>
  </si>
  <si>
    <t>ITEM 1 - PRESTAÇÃO DO SERVIÇO DE PREVENÇÃO E COMBATE A INCÊNDIO E ATENDIMENTO DE EMERGÊNCIAS SETORIAIS POR MEIO DE BRIGADA DE INCÊNDIO</t>
  </si>
  <si>
    <t>RESUMO DO ITEM 1</t>
  </si>
  <si>
    <t>ITEM 2 - SERVIÇO DE TREINAMENTO DE BRIGADA VOLUNTÁRIA DE INCÊNDIO (BVI)</t>
  </si>
  <si>
    <r>
      <rPr>
        <b/>
        <u/>
        <sz val="11.5"/>
        <rFont val="Calibri"/>
        <family val="2"/>
        <scheme val="minor"/>
      </rPr>
      <t>DATA BASE</t>
    </r>
    <r>
      <rPr>
        <b/>
        <sz val="11.5"/>
        <rFont val="Calibri"/>
        <family val="2"/>
        <scheme val="minor"/>
      </rPr>
      <t xml:space="preserve"> </t>
    </r>
    <r>
      <rPr>
        <b/>
        <u/>
        <sz val="11.5"/>
        <rFont val="Calibri"/>
        <family val="2"/>
        <scheme val="minor"/>
      </rPr>
      <t>OUTUBRO de 2023</t>
    </r>
    <r>
      <rPr>
        <b/>
        <sz val="11.5"/>
        <rFont val="Calibri"/>
        <family val="2"/>
        <scheme val="minor"/>
      </rPr>
      <t>.</t>
    </r>
  </si>
  <si>
    <r>
      <rPr>
        <b/>
        <sz val="11.5"/>
        <rFont val="Calibri"/>
        <family val="2"/>
        <scheme val="minor"/>
      </rPr>
      <t>Elaborado por: Joseph Santos de Castro
ID: 44248199</t>
    </r>
  </si>
  <si>
    <t>16 (dezesseis) horas para cada turma.</t>
  </si>
  <si>
    <t>Curso de formação</t>
  </si>
  <si>
    <r>
      <rPr>
        <sz val="11.5"/>
        <rFont val="Calibri"/>
        <family val="2"/>
        <scheme val="minor"/>
      </rPr>
      <t>2 (duas) turmas de 20 (vinte) alunos
cada uma.</t>
    </r>
  </si>
  <si>
    <t>2º ano de contrato</t>
  </si>
  <si>
    <t>1º ano de contrato</t>
  </si>
  <si>
    <t>Duração do curso</t>
  </si>
  <si>
    <t>MEDIANA DOS PREÇOS UNITÁRIOS</t>
  </si>
  <si>
    <t>MÉDIA DOS PREÇOS UNITÁRIOS</t>
  </si>
  <si>
    <t>PLANILHA DE CUSTOS PARA O CURSO DE BVI</t>
  </si>
  <si>
    <t>1º ano de Contrato</t>
  </si>
  <si>
    <t>2º ano de Contrato</t>
  </si>
  <si>
    <t>Duração do Curso</t>
  </si>
  <si>
    <t>2  turmas de 20  alunos cada uma</t>
  </si>
  <si>
    <t>2 turmas de 20 alunos cada uma</t>
  </si>
  <si>
    <t>16 horas para cada turma</t>
  </si>
  <si>
    <t xml:space="preserve">Valor Total Anual          </t>
  </si>
  <si>
    <t>RESUMO DO ITEM 2</t>
  </si>
  <si>
    <t>G4S VANGUARDA
CNPJ: 47.190.129/0001-73</t>
  </si>
  <si>
    <t xml:space="preserve">LE FUMEE
CNPJ: 19.110.083/0001-08 </t>
  </si>
  <si>
    <t xml:space="preserve">Prudência Engenharia CNPJ:10.280.730/0001-47 </t>
  </si>
  <si>
    <t>BETA X FIRE
CNPJ: 49.601.853/0001-78</t>
  </si>
  <si>
    <t>SERVIÇO DE TREINAMENTO DE BRIGADA VOLUNTÁRIA DE INCÊNDIO (BVI)</t>
  </si>
  <si>
    <t>24 meses</t>
  </si>
  <si>
    <t>VALOR TOTAL DE UNIFORME PARA 24 MESES</t>
  </si>
  <si>
    <t>Total</t>
  </si>
  <si>
    <t>VALOR TOTAL PARA 24 MESES</t>
  </si>
  <si>
    <t>VALOR DO 1º ANO</t>
  </si>
  <si>
    <t>VALOR DO 2º ANO</t>
  </si>
  <si>
    <t>VALORES UNITÁRIOS PROPOSTOS PELOS FORNECEDORES - EM REAIS</t>
  </si>
  <si>
    <t>QUANTIDADE TOTAL POR FUNCIONÁRIO</t>
  </si>
  <si>
    <t>QUANTIDADE TOTAL PARA O EDIFÍCIO-SEDE
 (24 meses)</t>
  </si>
  <si>
    <t>QUANTIDADE TOTAL PARA O
 CENTRO CULTURAL PGE-RJ 
(24 meses)</t>
  </si>
  <si>
    <t>QUANTIDADE TOTAL (24 meses)</t>
  </si>
  <si>
    <t>VALOR TOTAL DO ITEM 1 + ITEM 2</t>
  </si>
  <si>
    <t>2º ano de Contrato - Serviço de Treinamento de BVI</t>
  </si>
  <si>
    <t>1º ano de Contrato - Serviço de Treinamento de BVI</t>
  </si>
  <si>
    <t>VALOR TOTAL PARA 24 MESES DO ITEM 1</t>
  </si>
  <si>
    <t>Final do Contrato - 26/04/2026</t>
  </si>
  <si>
    <t>abr/26 - 26 dias</t>
  </si>
  <si>
    <t>abr/24 - 4 dias</t>
  </si>
  <si>
    <t>Observações</t>
  </si>
  <si>
    <t>Valor Mensal</t>
  </si>
  <si>
    <t>Competência</t>
  </si>
  <si>
    <t>QUADRO RESUMO DA PRESTAÇÃO DE SERVIÇO DE BRIGADA DE INCÊNDIO</t>
  </si>
  <si>
    <t>Início do Contrato apenas com os postos do Edifício Sede - 27/04/2024</t>
  </si>
  <si>
    <t>Apenas postos do Edifício Sede ativados</t>
  </si>
  <si>
    <t>Sede + Ativação dos Postos do Centro Cultural da PGE em 01/06/2024</t>
  </si>
  <si>
    <t>Edifício Sede + Centro Cultural da PGE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</si>
</sst>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0.0%"/>
    <numFmt numFmtId="168" formatCode="_([$€-2]* #,##0.00_);_([$€-2]* \(#,##0.00\);_([$€-2]* &quot;-&quot;??_)"/>
    <numFmt numFmtId="169" formatCode="0.000%"/>
    <numFmt numFmtId="170" formatCode="_(* #,##0.00_);_(* \(#,##0.00\);_(* \-??_);_(@_)"/>
    <numFmt numFmtId="171" formatCode="_(&quot;R$ &quot;* #,##0.00_);_(&quot;R$ &quot;* \(#,##0.00\);_(&quot;R$ &quot;* \-??_);_(@_)"/>
    <numFmt numFmtId="172" formatCode="#,##0.00_ ;\-#,##0.00\ "/>
    <numFmt numFmtId="173" formatCode="0.00000000"/>
    <numFmt numFmtId="174" formatCode="&quot;R$&quot;#,##0.00"/>
    <numFmt numFmtId="175" formatCode="_-[$R$-416]* #,##0.00_-;\-[$R$-416]* #,##0.00_-;_-[$R$-416]* &quot;-&quot;??_-;_-@_-"/>
    <numFmt numFmtId="176" formatCode="&quot;R$&quot;\ #,##0.00"/>
  </numFmts>
  <fonts count="4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  <font>
      <b/>
      <u/>
      <sz val="9"/>
      <color indexed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u/>
      <sz val="14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Arial Narrow"/>
      <family val="2"/>
    </font>
    <font>
      <b/>
      <u/>
      <sz val="9"/>
      <color rgb="FFFF0000"/>
      <name val="Arial"/>
      <family val="2"/>
    </font>
    <font>
      <b/>
      <sz val="9"/>
      <color rgb="FFFF000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1.5"/>
      <color rgb="FF000000"/>
      <name val="Calibri"/>
      <family val="2"/>
      <scheme val="minor"/>
    </font>
    <font>
      <b/>
      <u/>
      <sz val="11.5"/>
      <name val="Calibri"/>
      <family val="2"/>
      <scheme val="minor"/>
    </font>
    <font>
      <b/>
      <sz val="11.5"/>
      <name val="Calibri"/>
      <family val="2"/>
      <scheme val="minor"/>
    </font>
    <font>
      <sz val="11.5"/>
      <name val="Calibri"/>
      <family val="2"/>
      <scheme val="minor"/>
    </font>
    <font>
      <b/>
      <sz val="11.5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Arial"/>
      <family val="2"/>
    </font>
    <font>
      <b/>
      <sz val="11.5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BFE94"/>
        <bgColor indexed="64"/>
      </patternFill>
    </fill>
    <fill>
      <patternFill patternType="solid">
        <fgColor rgb="FFFFD866"/>
      </patternFill>
    </fill>
    <fill>
      <patternFill patternType="solid">
        <fgColor rgb="FFBCD6ED"/>
      </patternFill>
    </fill>
    <fill>
      <patternFill patternType="solid">
        <fgColor rgb="FFA8CF8E"/>
      </patternFill>
    </fill>
    <fill>
      <patternFill patternType="solid">
        <fgColor rgb="FFD8D8D8"/>
      </patternFill>
    </fill>
    <fill>
      <patternFill patternType="solid">
        <fgColor rgb="FFBFBFBF"/>
      </patternFill>
    </fill>
    <fill>
      <patternFill patternType="solid">
        <fgColor rgb="FFC6DFB3"/>
      </patternFill>
    </fill>
  </fills>
  <borders count="109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</borders>
  <cellStyleXfs count="73">
    <xf numFmtId="0" fontId="0" fillId="0" borderId="0"/>
    <xf numFmtId="168" fontId="6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165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6" fillId="0" borderId="0" applyFill="0" applyBorder="0" applyAlignment="0" applyProtection="0"/>
    <xf numFmtId="165" fontId="10" fillId="0" borderId="0" applyFont="0" applyFill="0" applyBorder="0" applyAlignment="0" applyProtection="0"/>
    <xf numFmtId="165" fontId="6" fillId="0" borderId="0" applyFont="0" applyFill="0" applyBorder="0" applyAlignment="0" applyProtection="0"/>
    <xf numFmtId="167" fontId="6" fillId="0" borderId="0" applyFill="0" applyBorder="0" applyAlignment="0" applyProtection="0"/>
    <xf numFmtId="165" fontId="12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6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6" fillId="0" borderId="0" applyFont="0" applyFill="0" applyBorder="0" applyAlignment="0" applyProtection="0"/>
    <xf numFmtId="171" fontId="6" fillId="0" borderId="0" applyFill="0" applyBorder="0" applyAlignment="0" applyProtection="0"/>
    <xf numFmtId="0" fontId="6" fillId="0" borderId="0"/>
    <xf numFmtId="0" fontId="6" fillId="0" borderId="0"/>
    <xf numFmtId="0" fontId="26" fillId="0" borderId="0"/>
    <xf numFmtId="0" fontId="6" fillId="0" borderId="0"/>
    <xf numFmtId="0" fontId="13" fillId="0" borderId="0"/>
    <xf numFmtId="0" fontId="28" fillId="0" borderId="0"/>
    <xf numFmtId="0" fontId="6" fillId="0" borderId="0"/>
    <xf numFmtId="0" fontId="22" fillId="0" borderId="0"/>
    <xf numFmtId="9" fontId="6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6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ill="0" applyBorder="0" applyAlignment="0" applyProtection="0"/>
    <xf numFmtId="0" fontId="6" fillId="0" borderId="0" applyFont="0" applyFill="0" applyBorder="0" applyAlignment="0" applyProtection="0"/>
    <xf numFmtId="166" fontId="11" fillId="0" borderId="0" applyFont="0" applyFill="0" applyBorder="0" applyAlignment="0" applyProtection="0"/>
    <xf numFmtId="43" fontId="13" fillId="0" borderId="0" applyFont="0" applyFill="0" applyBorder="0" applyAlignment="0" applyProtection="0"/>
    <xf numFmtId="170" fontId="6" fillId="0" borderId="0" applyFill="0" applyBorder="0" applyAlignment="0" applyProtection="0"/>
    <xf numFmtId="166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1" applyNumberFormat="0" applyFill="0" applyAlignment="0" applyProtection="0"/>
    <xf numFmtId="43" fontId="26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37" fillId="0" borderId="0"/>
    <xf numFmtId="0" fontId="5" fillId="0" borderId="0"/>
    <xf numFmtId="0" fontId="1" fillId="0" borderId="0"/>
    <xf numFmtId="164" fontId="1" fillId="0" borderId="0" applyFont="0" applyFill="0" applyBorder="0" applyAlignment="0" applyProtection="0"/>
    <xf numFmtId="171" fontId="5" fillId="0" borderId="0" applyFill="0" applyBorder="0" applyAlignment="0" applyProtection="0"/>
  </cellStyleXfs>
  <cellXfs count="534">
    <xf numFmtId="0" fontId="0" fillId="0" borderId="0" xfId="0"/>
    <xf numFmtId="0" fontId="17" fillId="2" borderId="0" xfId="0" applyFont="1" applyFill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center" vertical="center" wrapText="1"/>
    </xf>
    <xf numFmtId="0" fontId="17" fillId="2" borderId="0" xfId="0" applyFont="1" applyFill="1" applyAlignment="1">
      <alignment horizontal="center" vertical="top"/>
    </xf>
    <xf numFmtId="0" fontId="17" fillId="2" borderId="0" xfId="0" applyFont="1" applyFill="1" applyAlignment="1">
      <alignment horizontal="left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center" vertical="top"/>
    </xf>
    <xf numFmtId="0" fontId="18" fillId="3" borderId="2" xfId="0" applyFont="1" applyFill="1" applyBorder="1" applyAlignment="1">
      <alignment horizontal="center" vertical="center" wrapText="1"/>
    </xf>
    <xf numFmtId="0" fontId="18" fillId="3" borderId="3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165" fontId="17" fillId="2" borderId="3" xfId="15" applyFont="1" applyFill="1" applyBorder="1" applyAlignment="1">
      <alignment horizontal="left" vertical="center" wrapText="1"/>
    </xf>
    <xf numFmtId="10" fontId="18" fillId="3" borderId="2" xfId="36" applyNumberFormat="1" applyFont="1" applyFill="1" applyBorder="1" applyAlignment="1">
      <alignment horizontal="center" vertical="center" wrapText="1"/>
    </xf>
    <xf numFmtId="10" fontId="17" fillId="2" borderId="2" xfId="36" applyNumberFormat="1" applyFont="1" applyFill="1" applyBorder="1" applyAlignment="1">
      <alignment horizontal="center" vertical="center" wrapText="1"/>
    </xf>
    <xf numFmtId="165" fontId="17" fillId="2" borderId="2" xfId="15" applyFont="1" applyFill="1" applyBorder="1" applyAlignment="1">
      <alignment horizontal="left" vertical="center" wrapText="1"/>
    </xf>
    <xf numFmtId="165" fontId="18" fillId="2" borderId="2" xfId="15" applyFont="1" applyFill="1" applyBorder="1" applyAlignment="1">
      <alignment horizontal="left" vertical="center" wrapText="1"/>
    </xf>
    <xf numFmtId="166" fontId="17" fillId="2" borderId="0" xfId="0" applyNumberFormat="1" applyFont="1" applyFill="1" applyAlignment="1">
      <alignment horizontal="center" vertical="top"/>
    </xf>
    <xf numFmtId="0" fontId="17" fillId="2" borderId="2" xfId="0" applyFont="1" applyFill="1" applyBorder="1" applyAlignment="1">
      <alignment horizontal="center" vertical="center"/>
    </xf>
    <xf numFmtId="10" fontId="18" fillId="2" borderId="2" xfId="36" applyNumberFormat="1" applyFont="1" applyFill="1" applyBorder="1" applyAlignment="1">
      <alignment horizontal="center" vertical="center" wrapText="1"/>
    </xf>
    <xf numFmtId="0" fontId="18" fillId="3" borderId="2" xfId="27" applyFont="1" applyFill="1" applyBorder="1" applyAlignment="1">
      <alignment horizontal="center" vertical="center"/>
    </xf>
    <xf numFmtId="10" fontId="18" fillId="2" borderId="2" xfId="0" applyNumberFormat="1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top"/>
    </xf>
    <xf numFmtId="10" fontId="17" fillId="2" borderId="2" xfId="0" applyNumberFormat="1" applyFont="1" applyFill="1" applyBorder="1" applyAlignment="1">
      <alignment horizontal="center" vertical="center" wrapText="1"/>
    </xf>
    <xf numFmtId="165" fontId="17" fillId="2" borderId="0" xfId="0" applyNumberFormat="1" applyFont="1" applyFill="1" applyAlignment="1">
      <alignment horizontal="center" vertical="top"/>
    </xf>
    <xf numFmtId="49" fontId="18" fillId="3" borderId="0" xfId="0" applyNumberFormat="1" applyFont="1" applyFill="1" applyAlignment="1">
      <alignment horizontal="center" vertical="center" wrapText="1"/>
    </xf>
    <xf numFmtId="10" fontId="18" fillId="3" borderId="0" xfId="36" applyNumberFormat="1" applyFont="1" applyFill="1" applyBorder="1" applyAlignment="1">
      <alignment horizontal="center" vertical="center" wrapText="1"/>
    </xf>
    <xf numFmtId="166" fontId="18" fillId="2" borderId="0" xfId="51" applyFont="1" applyFill="1" applyBorder="1" applyAlignment="1">
      <alignment horizontal="center"/>
    </xf>
    <xf numFmtId="0" fontId="19" fillId="2" borderId="0" xfId="0" applyFont="1" applyFill="1" applyAlignment="1">
      <alignment horizontal="center" vertical="top"/>
    </xf>
    <xf numFmtId="0" fontId="19" fillId="2" borderId="0" xfId="0" applyFont="1" applyFill="1" applyAlignment="1">
      <alignment horizontal="center" vertical="center" wrapText="1"/>
    </xf>
    <xf numFmtId="10" fontId="17" fillId="5" borderId="2" xfId="36" applyNumberFormat="1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top"/>
    </xf>
    <xf numFmtId="0" fontId="18" fillId="2" borderId="5" xfId="0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vertical="center" wrapText="1"/>
    </xf>
    <xf numFmtId="165" fontId="17" fillId="0" borderId="2" xfId="15" applyFont="1" applyFill="1" applyBorder="1" applyAlignment="1">
      <alignment horizontal="left" vertical="center" wrapText="1"/>
    </xf>
    <xf numFmtId="165" fontId="18" fillId="6" borderId="2" xfId="15" applyFont="1" applyFill="1" applyBorder="1" applyAlignment="1">
      <alignment horizontal="left" vertical="center" wrapText="1"/>
    </xf>
    <xf numFmtId="165" fontId="17" fillId="0" borderId="3" xfId="15" applyFont="1" applyFill="1" applyBorder="1" applyAlignment="1">
      <alignment horizontal="left" vertical="center" wrapText="1"/>
    </xf>
    <xf numFmtId="165" fontId="18" fillId="6" borderId="3" xfId="15" applyFont="1" applyFill="1" applyBorder="1" applyAlignment="1">
      <alignment horizontal="left" vertical="center" wrapText="1"/>
    </xf>
    <xf numFmtId="10" fontId="18" fillId="6" borderId="2" xfId="36" applyNumberFormat="1" applyFont="1" applyFill="1" applyBorder="1" applyAlignment="1">
      <alignment horizontal="center" vertical="center" wrapText="1"/>
    </xf>
    <xf numFmtId="10" fontId="18" fillId="6" borderId="2" xfId="0" applyNumberFormat="1" applyFont="1" applyFill="1" applyBorder="1" applyAlignment="1">
      <alignment horizontal="center" vertical="center" wrapText="1"/>
    </xf>
    <xf numFmtId="165" fontId="18" fillId="7" borderId="2" xfId="15" applyFont="1" applyFill="1" applyBorder="1" applyAlignment="1">
      <alignment horizontal="left" vertical="center" wrapText="1"/>
    </xf>
    <xf numFmtId="49" fontId="18" fillId="0" borderId="0" xfId="0" applyNumberFormat="1" applyFont="1" applyAlignment="1">
      <alignment horizontal="center" vertical="center" wrapText="1"/>
    </xf>
    <xf numFmtId="10" fontId="18" fillId="0" borderId="0" xfId="36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8" fillId="6" borderId="3" xfId="0" applyFont="1" applyFill="1" applyBorder="1" applyAlignment="1">
      <alignment horizontal="center" vertical="center" wrapText="1"/>
    </xf>
    <xf numFmtId="43" fontId="17" fillId="2" borderId="0" xfId="0" applyNumberFormat="1" applyFont="1" applyFill="1" applyAlignment="1">
      <alignment horizontal="center" vertical="center" wrapText="1"/>
    </xf>
    <xf numFmtId="43" fontId="17" fillId="0" borderId="0" xfId="0" applyNumberFormat="1" applyFont="1" applyAlignment="1">
      <alignment horizontal="left" vertical="center" wrapText="1"/>
    </xf>
    <xf numFmtId="10" fontId="17" fillId="2" borderId="0" xfId="0" applyNumberFormat="1" applyFont="1" applyFill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/>
    </xf>
    <xf numFmtId="0" fontId="18" fillId="2" borderId="8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6" borderId="0" xfId="0" applyFont="1" applyFill="1" applyAlignment="1">
      <alignment horizontal="center" vertical="center" wrapText="1"/>
    </xf>
    <xf numFmtId="165" fontId="18" fillId="6" borderId="0" xfId="15" applyFont="1" applyFill="1" applyBorder="1" applyAlignment="1">
      <alignment horizontal="left" vertical="center" wrapText="1"/>
    </xf>
    <xf numFmtId="165" fontId="17" fillId="2" borderId="0" xfId="15" applyFont="1" applyFill="1" applyBorder="1" applyAlignment="1">
      <alignment horizontal="left" vertical="center" wrapText="1"/>
    </xf>
    <xf numFmtId="169" fontId="17" fillId="2" borderId="2" xfId="36" applyNumberFormat="1" applyFont="1" applyFill="1" applyBorder="1" applyAlignment="1">
      <alignment horizontal="center" vertical="center" wrapText="1"/>
    </xf>
    <xf numFmtId="165" fontId="17" fillId="2" borderId="0" xfId="0" applyNumberFormat="1" applyFont="1" applyFill="1" applyAlignment="1">
      <alignment horizontal="center" vertical="center" wrapText="1"/>
    </xf>
    <xf numFmtId="165" fontId="17" fillId="5" borderId="3" xfId="15" applyFont="1" applyFill="1" applyBorder="1" applyAlignment="1">
      <alignment horizontal="left" vertical="center" wrapText="1"/>
    </xf>
    <xf numFmtId="0" fontId="17" fillId="2" borderId="10" xfId="0" applyFont="1" applyFill="1" applyBorder="1" applyAlignment="1">
      <alignment horizontal="center" vertical="center"/>
    </xf>
    <xf numFmtId="10" fontId="17" fillId="2" borderId="10" xfId="36" applyNumberFormat="1" applyFont="1" applyFill="1" applyBorder="1" applyAlignment="1">
      <alignment horizontal="center" vertical="center" wrapText="1"/>
    </xf>
    <xf numFmtId="165" fontId="17" fillId="2" borderId="10" xfId="15" applyFont="1" applyFill="1" applyBorder="1" applyAlignment="1">
      <alignment horizontal="left" vertical="center" wrapText="1"/>
    </xf>
    <xf numFmtId="0" fontId="18" fillId="6" borderId="11" xfId="0" applyFont="1" applyFill="1" applyBorder="1" applyAlignment="1">
      <alignment horizontal="center" vertical="center" wrapText="1"/>
    </xf>
    <xf numFmtId="0" fontId="18" fillId="3" borderId="5" xfId="0" applyFont="1" applyFill="1" applyBorder="1" applyAlignment="1">
      <alignment horizontal="center" vertical="center" wrapText="1"/>
    </xf>
    <xf numFmtId="10" fontId="18" fillId="6" borderId="12" xfId="36" applyNumberFormat="1" applyFont="1" applyFill="1" applyBorder="1" applyAlignment="1">
      <alignment horizontal="center" vertical="center" wrapText="1"/>
    </xf>
    <xf numFmtId="165" fontId="18" fillId="6" borderId="13" xfId="15" applyFont="1" applyFill="1" applyBorder="1" applyAlignment="1">
      <alignment horizontal="left" vertical="center" wrapText="1"/>
    </xf>
    <xf numFmtId="43" fontId="17" fillId="2" borderId="2" xfId="15" applyNumberFormat="1" applyFont="1" applyFill="1" applyBorder="1" applyAlignment="1">
      <alignment horizontal="left" vertical="center" wrapText="1"/>
    </xf>
    <xf numFmtId="165" fontId="17" fillId="2" borderId="2" xfId="5" applyFont="1" applyFill="1" applyBorder="1" applyAlignment="1">
      <alignment horizontal="left" vertical="center" wrapText="1"/>
    </xf>
    <xf numFmtId="173" fontId="17" fillId="2" borderId="0" xfId="0" applyNumberFormat="1" applyFont="1" applyFill="1" applyAlignment="1">
      <alignment horizontal="center" vertical="center" wrapText="1"/>
    </xf>
    <xf numFmtId="169" fontId="17" fillId="5" borderId="2" xfId="36" applyNumberFormat="1" applyFont="1" applyFill="1" applyBorder="1" applyAlignment="1">
      <alignment horizontal="center" vertical="center" wrapText="1"/>
    </xf>
    <xf numFmtId="165" fontId="18" fillId="5" borderId="3" xfId="15" applyFont="1" applyFill="1" applyBorder="1" applyAlignment="1">
      <alignment horizontal="left" vertical="center" wrapText="1"/>
    </xf>
    <xf numFmtId="0" fontId="17" fillId="2" borderId="18" xfId="0" applyFont="1" applyFill="1" applyBorder="1" applyAlignment="1">
      <alignment horizontal="center" vertical="center" wrapText="1"/>
    </xf>
    <xf numFmtId="0" fontId="18" fillId="2" borderId="19" xfId="0" applyFont="1" applyFill="1" applyBorder="1" applyAlignment="1">
      <alignment horizontal="left" vertical="center" wrapText="1"/>
    </xf>
    <xf numFmtId="0" fontId="18" fillId="2" borderId="19" xfId="0" applyFont="1" applyFill="1" applyBorder="1" applyAlignment="1">
      <alignment horizontal="center" vertical="center" wrapText="1"/>
    </xf>
    <xf numFmtId="0" fontId="18" fillId="2" borderId="20" xfId="0" applyFont="1" applyFill="1" applyBorder="1" applyAlignment="1">
      <alignment horizontal="left" vertical="center" wrapText="1"/>
    </xf>
    <xf numFmtId="165" fontId="17" fillId="5" borderId="2" xfId="15" applyFont="1" applyFill="1" applyBorder="1" applyAlignment="1">
      <alignment horizontal="left" vertical="center" wrapText="1"/>
    </xf>
    <xf numFmtId="0" fontId="4" fillId="0" borderId="0" xfId="66"/>
    <xf numFmtId="44" fontId="32" fillId="0" borderId="25" xfId="67" applyFont="1" applyBorder="1"/>
    <xf numFmtId="44" fontId="0" fillId="0" borderId="29" xfId="67" applyFont="1" applyBorder="1"/>
    <xf numFmtId="44" fontId="4" fillId="0" borderId="30" xfId="66" applyNumberFormat="1" applyBorder="1"/>
    <xf numFmtId="44" fontId="4" fillId="0" borderId="29" xfId="66" applyNumberFormat="1" applyBorder="1"/>
    <xf numFmtId="174" fontId="4" fillId="0" borderId="0" xfId="66" applyNumberFormat="1" applyAlignment="1">
      <alignment vertical="center"/>
    </xf>
    <xf numFmtId="0" fontId="4" fillId="0" borderId="4" xfId="66" applyBorder="1" applyAlignment="1">
      <alignment vertical="center"/>
    </xf>
    <xf numFmtId="174" fontId="32" fillId="0" borderId="29" xfId="66" applyNumberFormat="1" applyFont="1" applyBorder="1" applyAlignment="1">
      <alignment horizontal="center" vertical="center"/>
    </xf>
    <xf numFmtId="0" fontId="4" fillId="0" borderId="19" xfId="66" applyBorder="1" applyAlignment="1">
      <alignment vertical="center"/>
    </xf>
    <xf numFmtId="174" fontId="4" fillId="0" borderId="29" xfId="66" applyNumberFormat="1" applyBorder="1" applyAlignment="1">
      <alignment horizontal="center" vertical="center"/>
    </xf>
    <xf numFmtId="0" fontId="4" fillId="0" borderId="4" xfId="66" applyBorder="1"/>
    <xf numFmtId="0" fontId="36" fillId="0" borderId="0" xfId="66" applyFont="1" applyAlignment="1">
      <alignment vertical="center"/>
    </xf>
    <xf numFmtId="0" fontId="36" fillId="0" borderId="4" xfId="66" applyFont="1" applyBorder="1" applyAlignment="1">
      <alignment vertical="center"/>
    </xf>
    <xf numFmtId="44" fontId="36" fillId="0" borderId="29" xfId="66" applyNumberFormat="1" applyFont="1" applyBorder="1" applyAlignment="1">
      <alignment vertical="center"/>
    </xf>
    <xf numFmtId="0" fontId="32" fillId="13" borderId="29" xfId="66" applyFont="1" applyFill="1" applyBorder="1" applyAlignment="1">
      <alignment horizontal="center" vertical="center" wrapText="1"/>
    </xf>
    <xf numFmtId="0" fontId="32" fillId="14" borderId="29" xfId="66" applyFont="1" applyFill="1" applyBorder="1" applyAlignment="1">
      <alignment horizontal="center" vertical="center"/>
    </xf>
    <xf numFmtId="0" fontId="32" fillId="15" borderId="29" xfId="66" applyFont="1" applyFill="1" applyBorder="1" applyAlignment="1">
      <alignment horizontal="center" vertical="center" wrapText="1"/>
    </xf>
    <xf numFmtId="0" fontId="32" fillId="16" borderId="29" xfId="66" applyFont="1" applyFill="1" applyBorder="1" applyAlignment="1">
      <alignment horizontal="center" vertical="center" wrapText="1"/>
    </xf>
    <xf numFmtId="0" fontId="35" fillId="0" borderId="0" xfId="66" applyFont="1" applyAlignment="1">
      <alignment horizontal="center" vertical="center" wrapText="1"/>
    </xf>
    <xf numFmtId="44" fontId="32" fillId="0" borderId="20" xfId="66" applyNumberFormat="1" applyFont="1" applyBorder="1" applyAlignment="1">
      <alignment horizontal="center" vertical="center"/>
    </xf>
    <xf numFmtId="0" fontId="32" fillId="0" borderId="19" xfId="66" applyFont="1" applyBorder="1" applyAlignment="1">
      <alignment horizontal="center" vertical="center"/>
    </xf>
    <xf numFmtId="0" fontId="32" fillId="0" borderId="18" xfId="66" applyFont="1" applyBorder="1" applyAlignment="1">
      <alignment horizontal="center" vertical="center"/>
    </xf>
    <xf numFmtId="0" fontId="4" fillId="5" borderId="0" xfId="66" applyFill="1" applyAlignment="1">
      <alignment horizontal="center"/>
    </xf>
    <xf numFmtId="0" fontId="4" fillId="0" borderId="0" xfId="66" applyAlignment="1">
      <alignment horizontal="center" vertical="center"/>
    </xf>
    <xf numFmtId="174" fontId="33" fillId="0" borderId="0" xfId="66" applyNumberFormat="1" applyFont="1" applyAlignment="1">
      <alignment horizontal="center" vertical="center"/>
    </xf>
    <xf numFmtId="174" fontId="4" fillId="0" borderId="0" xfId="66" applyNumberFormat="1" applyAlignment="1">
      <alignment horizontal="center" vertical="center"/>
    </xf>
    <xf numFmtId="44" fontId="32" fillId="0" borderId="29" xfId="66" applyNumberFormat="1" applyFont="1" applyBorder="1" applyAlignment="1">
      <alignment horizontal="center" vertical="center"/>
    </xf>
    <xf numFmtId="0" fontId="36" fillId="5" borderId="0" xfId="66" applyFont="1" applyFill="1" applyAlignment="1">
      <alignment vertical="center"/>
    </xf>
    <xf numFmtId="0" fontId="36" fillId="5" borderId="4" xfId="66" applyFont="1" applyFill="1" applyBorder="1" applyAlignment="1">
      <alignment vertical="center"/>
    </xf>
    <xf numFmtId="0" fontId="4" fillId="0" borderId="0" xfId="66" applyAlignment="1">
      <alignment vertical="center"/>
    </xf>
    <xf numFmtId="0" fontId="4" fillId="0" borderId="29" xfId="66" applyBorder="1" applyAlignment="1">
      <alignment horizontal="center" vertical="center"/>
    </xf>
    <xf numFmtId="0" fontId="35" fillId="17" borderId="31" xfId="0" applyFont="1" applyFill="1" applyBorder="1" applyAlignment="1">
      <alignment horizontal="center" vertical="center" wrapText="1"/>
    </xf>
    <xf numFmtId="0" fontId="35" fillId="17" borderId="0" xfId="0" applyFont="1" applyFill="1" applyAlignment="1">
      <alignment horizontal="center" vertical="center"/>
    </xf>
    <xf numFmtId="0" fontId="35" fillId="17" borderId="66" xfId="0" applyFont="1" applyFill="1" applyBorder="1" applyAlignment="1">
      <alignment horizontal="center" vertical="center" wrapText="1"/>
    </xf>
    <xf numFmtId="0" fontId="35" fillId="17" borderId="29" xfId="0" applyFont="1" applyFill="1" applyBorder="1" applyAlignment="1">
      <alignment horizontal="center" vertical="center" wrapText="1"/>
    </xf>
    <xf numFmtId="0" fontId="35" fillId="17" borderId="26" xfId="0" applyFont="1" applyFill="1" applyBorder="1" applyAlignment="1">
      <alignment horizontal="center" vertical="center" wrapText="1"/>
    </xf>
    <xf numFmtId="0" fontId="35" fillId="18" borderId="31" xfId="0" applyFont="1" applyFill="1" applyBorder="1" applyAlignment="1">
      <alignment horizontal="center" vertical="center"/>
    </xf>
    <xf numFmtId="0" fontId="4" fillId="11" borderId="43" xfId="66" applyFill="1" applyBorder="1" applyAlignment="1">
      <alignment horizontal="center"/>
    </xf>
    <xf numFmtId="174" fontId="34" fillId="11" borderId="43" xfId="66" applyNumberFormat="1" applyFont="1" applyFill="1" applyBorder="1" applyAlignment="1">
      <alignment horizontal="center" vertical="center"/>
    </xf>
    <xf numFmtId="174" fontId="34" fillId="11" borderId="72" xfId="66" applyNumberFormat="1" applyFont="1" applyFill="1" applyBorder="1" applyAlignment="1">
      <alignment horizontal="center" vertical="center"/>
    </xf>
    <xf numFmtId="0" fontId="4" fillId="11" borderId="2" xfId="66" applyFill="1" applyBorder="1" applyAlignment="1">
      <alignment horizontal="center"/>
    </xf>
    <xf numFmtId="174" fontId="34" fillId="11" borderId="2" xfId="66" applyNumberFormat="1" applyFont="1" applyFill="1" applyBorder="1" applyAlignment="1">
      <alignment horizontal="center" vertical="center"/>
    </xf>
    <xf numFmtId="174" fontId="34" fillId="11" borderId="7" xfId="66" applyNumberFormat="1" applyFont="1" applyFill="1" applyBorder="1" applyAlignment="1">
      <alignment horizontal="center" vertical="center"/>
    </xf>
    <xf numFmtId="0" fontId="4" fillId="11" borderId="10" xfId="66" applyFill="1" applyBorder="1" applyAlignment="1">
      <alignment horizontal="center"/>
    </xf>
    <xf numFmtId="174" fontId="34" fillId="11" borderId="10" xfId="66" applyNumberFormat="1" applyFont="1" applyFill="1" applyBorder="1" applyAlignment="1">
      <alignment horizontal="center" vertical="center"/>
    </xf>
    <xf numFmtId="174" fontId="34" fillId="11" borderId="14" xfId="66" applyNumberFormat="1" applyFont="1" applyFill="1" applyBorder="1" applyAlignment="1">
      <alignment horizontal="center" vertical="center"/>
    </xf>
    <xf numFmtId="0" fontId="4" fillId="11" borderId="43" xfId="66" applyFill="1" applyBorder="1" applyAlignment="1">
      <alignment horizontal="center" vertical="center"/>
    </xf>
    <xf numFmtId="0" fontId="4" fillId="11" borderId="2" xfId="66" applyFill="1" applyBorder="1" applyAlignment="1">
      <alignment horizontal="center" vertical="center"/>
    </xf>
    <xf numFmtId="0" fontId="4" fillId="11" borderId="10" xfId="66" applyFill="1" applyBorder="1" applyAlignment="1">
      <alignment horizontal="center" vertical="center"/>
    </xf>
    <xf numFmtId="0" fontId="4" fillId="11" borderId="34" xfId="66" applyFill="1" applyBorder="1" applyAlignment="1">
      <alignment horizontal="center" vertical="center"/>
    </xf>
    <xf numFmtId="174" fontId="4" fillId="11" borderId="34" xfId="66" applyNumberFormat="1" applyFill="1" applyBorder="1" applyAlignment="1">
      <alignment horizontal="center" vertical="center"/>
    </xf>
    <xf numFmtId="174" fontId="34" fillId="11" borderId="70" xfId="66" applyNumberFormat="1" applyFont="1" applyFill="1" applyBorder="1" applyAlignment="1">
      <alignment horizontal="center" vertical="center"/>
    </xf>
    <xf numFmtId="174" fontId="4" fillId="11" borderId="71" xfId="66" applyNumberFormat="1" applyFill="1" applyBorder="1" applyAlignment="1">
      <alignment horizontal="center" vertical="center"/>
    </xf>
    <xf numFmtId="174" fontId="34" fillId="11" borderId="34" xfId="66" applyNumberFormat="1" applyFont="1" applyFill="1" applyBorder="1" applyAlignment="1">
      <alignment horizontal="center" vertical="center"/>
    </xf>
    <xf numFmtId="174" fontId="34" fillId="11" borderId="71" xfId="66" applyNumberFormat="1" applyFont="1" applyFill="1" applyBorder="1" applyAlignment="1">
      <alignment horizontal="center" vertical="center"/>
    </xf>
    <xf numFmtId="174" fontId="4" fillId="11" borderId="43" xfId="66" applyNumberFormat="1" applyFill="1" applyBorder="1" applyAlignment="1">
      <alignment horizontal="center" vertical="center"/>
    </xf>
    <xf numFmtId="174" fontId="4" fillId="11" borderId="70" xfId="66" applyNumberFormat="1" applyFill="1" applyBorder="1" applyAlignment="1">
      <alignment horizontal="center" vertical="center"/>
    </xf>
    <xf numFmtId="174" fontId="4" fillId="11" borderId="2" xfId="66" applyNumberFormat="1" applyFill="1" applyBorder="1" applyAlignment="1">
      <alignment horizontal="center" vertical="center"/>
    </xf>
    <xf numFmtId="174" fontId="4" fillId="11" borderId="7" xfId="66" applyNumberFormat="1" applyFill="1" applyBorder="1" applyAlignment="1">
      <alignment horizontal="center" vertical="center"/>
    </xf>
    <xf numFmtId="174" fontId="4" fillId="11" borderId="10" xfId="66" applyNumberFormat="1" applyFill="1" applyBorder="1" applyAlignment="1">
      <alignment horizontal="center" vertical="center"/>
    </xf>
    <xf numFmtId="174" fontId="4" fillId="11" borderId="69" xfId="66" applyNumberFormat="1" applyFill="1" applyBorder="1" applyAlignment="1">
      <alignment horizontal="center" vertical="center"/>
    </xf>
    <xf numFmtId="0" fontId="35" fillId="17" borderId="31" xfId="66" applyFont="1" applyFill="1" applyBorder="1" applyAlignment="1">
      <alignment horizontal="center" vertical="center" wrapText="1"/>
    </xf>
    <xf numFmtId="0" fontId="35" fillId="17" borderId="0" xfId="66" applyFont="1" applyFill="1" applyAlignment="1">
      <alignment horizontal="center" vertical="center"/>
    </xf>
    <xf numFmtId="0" fontId="35" fillId="17" borderId="66" xfId="66" applyFont="1" applyFill="1" applyBorder="1" applyAlignment="1">
      <alignment horizontal="center" vertical="center" wrapText="1"/>
    </xf>
    <xf numFmtId="0" fontId="35" fillId="17" borderId="29" xfId="66" applyFont="1" applyFill="1" applyBorder="1" applyAlignment="1">
      <alignment horizontal="center" vertical="center" wrapText="1"/>
    </xf>
    <xf numFmtId="0" fontId="35" fillId="18" borderId="31" xfId="66" applyFont="1" applyFill="1" applyBorder="1" applyAlignment="1">
      <alignment horizontal="center" vertical="center"/>
    </xf>
    <xf numFmtId="0" fontId="4" fillId="11" borderId="43" xfId="66" applyFill="1" applyBorder="1" applyAlignment="1">
      <alignment horizontal="center" vertical="center" wrapText="1"/>
    </xf>
    <xf numFmtId="0" fontId="4" fillId="11" borderId="2" xfId="66" applyFill="1" applyBorder="1" applyAlignment="1">
      <alignment horizontal="center" vertical="center" wrapText="1"/>
    </xf>
    <xf numFmtId="174" fontId="4" fillId="11" borderId="42" xfId="66" applyNumberFormat="1" applyFill="1" applyBorder="1" applyAlignment="1">
      <alignment horizontal="center" vertical="center"/>
    </xf>
    <xf numFmtId="174" fontId="4" fillId="11" borderId="37" xfId="66" applyNumberFormat="1" applyFill="1" applyBorder="1" applyAlignment="1">
      <alignment horizontal="center" vertical="center"/>
    </xf>
    <xf numFmtId="0" fontId="4" fillId="11" borderId="34" xfId="66" applyFill="1" applyBorder="1" applyAlignment="1">
      <alignment horizontal="center"/>
    </xf>
    <xf numFmtId="174" fontId="4" fillId="11" borderId="33" xfId="66" applyNumberFormat="1" applyFill="1" applyBorder="1" applyAlignment="1">
      <alignment horizontal="center" vertical="center"/>
    </xf>
    <xf numFmtId="0" fontId="4" fillId="11" borderId="5" xfId="66" applyFill="1" applyBorder="1" applyAlignment="1">
      <alignment horizontal="center" vertical="center" wrapText="1"/>
    </xf>
    <xf numFmtId="0" fontId="4" fillId="11" borderId="5" xfId="66" applyFill="1" applyBorder="1" applyAlignment="1">
      <alignment horizontal="center" vertical="center"/>
    </xf>
    <xf numFmtId="0" fontId="4" fillId="11" borderId="5" xfId="66" applyFill="1" applyBorder="1" applyAlignment="1">
      <alignment horizontal="center"/>
    </xf>
    <xf numFmtId="174" fontId="4" fillId="11" borderId="5" xfId="66" applyNumberFormat="1" applyFill="1" applyBorder="1" applyAlignment="1">
      <alignment horizontal="center" vertical="center"/>
    </xf>
    <xf numFmtId="174" fontId="4" fillId="11" borderId="40" xfId="66" applyNumberFormat="1" applyFill="1" applyBorder="1" applyAlignment="1">
      <alignment horizontal="center" vertical="center"/>
    </xf>
    <xf numFmtId="174" fontId="4" fillId="11" borderId="47" xfId="66" applyNumberFormat="1" applyFill="1" applyBorder="1" applyAlignment="1">
      <alignment horizontal="center" vertical="center"/>
    </xf>
    <xf numFmtId="174" fontId="34" fillId="11" borderId="42" xfId="66" applyNumberFormat="1" applyFont="1" applyFill="1" applyBorder="1" applyAlignment="1">
      <alignment horizontal="center" vertical="center"/>
    </xf>
    <xf numFmtId="174" fontId="34" fillId="11" borderId="37" xfId="66" applyNumberFormat="1" applyFont="1" applyFill="1" applyBorder="1" applyAlignment="1">
      <alignment horizontal="center" vertical="center"/>
    </xf>
    <xf numFmtId="174" fontId="34" fillId="11" borderId="5" xfId="66" applyNumberFormat="1" applyFont="1" applyFill="1" applyBorder="1" applyAlignment="1">
      <alignment horizontal="center" vertical="center"/>
    </xf>
    <xf numFmtId="174" fontId="34" fillId="11" borderId="40" xfId="66" applyNumberFormat="1" applyFont="1" applyFill="1" applyBorder="1" applyAlignment="1">
      <alignment horizontal="center" vertical="center"/>
    </xf>
    <xf numFmtId="0" fontId="38" fillId="0" borderId="0" xfId="68" applyFont="1" applyAlignment="1">
      <alignment horizontal="left" vertical="top"/>
    </xf>
    <xf numFmtId="0" fontId="38" fillId="0" borderId="0" xfId="68" applyFont="1" applyAlignment="1">
      <alignment horizontal="center" vertical="top"/>
    </xf>
    <xf numFmtId="0" fontId="38" fillId="0" borderId="0" xfId="68" applyFont="1" applyAlignment="1">
      <alignment horizontal="center" vertical="top" wrapText="1"/>
    </xf>
    <xf numFmtId="0" fontId="41" fillId="22" borderId="87" xfId="68" applyFont="1" applyFill="1" applyBorder="1" applyAlignment="1">
      <alignment horizontal="center" vertical="top" wrapText="1"/>
    </xf>
    <xf numFmtId="0" fontId="38" fillId="22" borderId="87" xfId="68" applyFont="1" applyFill="1" applyBorder="1" applyAlignment="1">
      <alignment horizontal="center" vertical="top" wrapText="1"/>
    </xf>
    <xf numFmtId="0" fontId="40" fillId="22" borderId="87" xfId="68" applyFont="1" applyFill="1" applyBorder="1" applyAlignment="1">
      <alignment horizontal="center" vertical="top" wrapText="1"/>
    </xf>
    <xf numFmtId="0" fontId="41" fillId="23" borderId="87" xfId="68" applyFont="1" applyFill="1" applyBorder="1" applyAlignment="1">
      <alignment horizontal="center" vertical="top" wrapText="1"/>
    </xf>
    <xf numFmtId="0" fontId="38" fillId="23" borderId="87" xfId="68" applyFont="1" applyFill="1" applyBorder="1" applyAlignment="1">
      <alignment horizontal="center" vertical="top" wrapText="1"/>
    </xf>
    <xf numFmtId="0" fontId="40" fillId="23" borderId="87" xfId="68" applyFont="1" applyFill="1" applyBorder="1" applyAlignment="1">
      <alignment horizontal="center" vertical="top" wrapText="1"/>
    </xf>
    <xf numFmtId="0" fontId="40" fillId="23" borderId="87" xfId="68" applyFont="1" applyFill="1" applyBorder="1" applyAlignment="1">
      <alignment horizontal="center" vertical="center" wrapText="1"/>
    </xf>
    <xf numFmtId="0" fontId="40" fillId="24" borderId="87" xfId="68" applyFont="1" applyFill="1" applyBorder="1" applyAlignment="1">
      <alignment horizontal="center" vertical="center" wrapText="1"/>
    </xf>
    <xf numFmtId="4" fontId="41" fillId="21" borderId="87" xfId="68" applyNumberFormat="1" applyFont="1" applyFill="1" applyBorder="1" applyAlignment="1">
      <alignment horizontal="center" vertical="center" wrapText="1"/>
    </xf>
    <xf numFmtId="4" fontId="40" fillId="19" borderId="87" xfId="68" applyNumberFormat="1" applyFont="1" applyFill="1" applyBorder="1" applyAlignment="1">
      <alignment horizontal="center" vertical="center" wrapText="1"/>
    </xf>
    <xf numFmtId="4" fontId="40" fillId="19" borderId="87" xfId="5" applyNumberFormat="1" applyFont="1" applyFill="1" applyBorder="1" applyAlignment="1">
      <alignment horizontal="center" vertical="center" wrapText="1"/>
    </xf>
    <xf numFmtId="44" fontId="43" fillId="0" borderId="31" xfId="67" applyFont="1" applyBorder="1"/>
    <xf numFmtId="0" fontId="5" fillId="0" borderId="0" xfId="69"/>
    <xf numFmtId="0" fontId="5" fillId="0" borderId="0" xfId="69" applyAlignment="1">
      <alignment horizontal="left" vertical="center" wrapText="1"/>
    </xf>
    <xf numFmtId="176" fontId="45" fillId="0" borderId="12" xfId="70" applyNumberFormat="1" applyFont="1" applyBorder="1" applyAlignment="1">
      <alignment horizontal="center"/>
    </xf>
    <xf numFmtId="14" fontId="44" fillId="0" borderId="15" xfId="70" applyNumberFormat="1" applyFont="1" applyBorder="1" applyAlignment="1">
      <alignment horizontal="center"/>
    </xf>
    <xf numFmtId="14" fontId="46" fillId="0" borderId="46" xfId="70" applyNumberFormat="1" applyFont="1" applyBorder="1"/>
    <xf numFmtId="0" fontId="46" fillId="0" borderId="6" xfId="70" applyFont="1" applyBorder="1"/>
    <xf numFmtId="172" fontId="5" fillId="0" borderId="0" xfId="69" applyNumberFormat="1"/>
    <xf numFmtId="172" fontId="5" fillId="0" borderId="0" xfId="69" applyNumberFormat="1" applyAlignment="1">
      <alignment vertical="center"/>
    </xf>
    <xf numFmtId="171" fontId="5" fillId="0" borderId="0" xfId="72" applyFill="1" applyBorder="1" applyAlignment="1" applyProtection="1">
      <alignment vertical="center"/>
    </xf>
    <xf numFmtId="0" fontId="23" fillId="0" borderId="5" xfId="69" applyFont="1" applyBorder="1" applyAlignment="1">
      <alignment horizontal="center" vertical="center" wrapText="1"/>
    </xf>
    <xf numFmtId="0" fontId="23" fillId="0" borderId="6" xfId="69" applyFont="1" applyBorder="1" applyAlignment="1">
      <alignment horizontal="center" vertical="center" wrapText="1"/>
    </xf>
    <xf numFmtId="39" fontId="24" fillId="0" borderId="19" xfId="72" applyNumberFormat="1" applyFont="1" applyFill="1" applyBorder="1" applyAlignment="1" applyProtection="1">
      <alignment horizontal="center" vertical="center"/>
    </xf>
    <xf numFmtId="0" fontId="5" fillId="0" borderId="101" xfId="69" applyBorder="1" applyAlignment="1">
      <alignment horizontal="left" vertical="center" wrapText="1"/>
    </xf>
    <xf numFmtId="39" fontId="24" fillId="0" borderId="102" xfId="72" applyNumberFormat="1" applyFont="1" applyFill="1" applyBorder="1" applyAlignment="1" applyProtection="1">
      <alignment horizontal="center" vertical="center"/>
    </xf>
    <xf numFmtId="39" fontId="24" fillId="0" borderId="106" xfId="72" applyNumberFormat="1" applyFont="1" applyFill="1" applyBorder="1" applyAlignment="1" applyProtection="1">
      <alignment horizontal="center" vertical="center"/>
    </xf>
    <xf numFmtId="39" fontId="23" fillId="4" borderId="9" xfId="72" applyNumberFormat="1" applyFont="1" applyFill="1" applyBorder="1" applyAlignment="1" applyProtection="1">
      <alignment horizontal="center" vertical="center"/>
    </xf>
    <xf numFmtId="0" fontId="23" fillId="4" borderId="9" xfId="69" applyFont="1" applyFill="1" applyBorder="1" applyAlignment="1">
      <alignment horizontal="center" vertical="center" wrapText="1"/>
    </xf>
    <xf numFmtId="39" fontId="24" fillId="0" borderId="9" xfId="72" applyNumberFormat="1" applyFont="1" applyFill="1" applyBorder="1" applyAlignment="1" applyProtection="1">
      <alignment horizontal="center" vertical="center"/>
    </xf>
    <xf numFmtId="0" fontId="24" fillId="0" borderId="9" xfId="69" applyFont="1" applyBorder="1" applyAlignment="1">
      <alignment horizontal="center" vertical="center" wrapText="1"/>
    </xf>
    <xf numFmtId="0" fontId="24" fillId="0" borderId="9" xfId="69" applyFont="1" applyBorder="1" applyAlignment="1">
      <alignment horizontal="center" vertical="center"/>
    </xf>
    <xf numFmtId="39" fontId="24" fillId="0" borderId="9" xfId="72" applyNumberFormat="1" applyFont="1" applyFill="1" applyBorder="1" applyAlignment="1" applyProtection="1">
      <alignment horizontal="center" vertical="center" wrapText="1"/>
    </xf>
    <xf numFmtId="171" fontId="23" fillId="4" borderId="9" xfId="72" applyFont="1" applyFill="1" applyBorder="1" applyAlignment="1" applyProtection="1">
      <alignment horizontal="center" vertical="center" wrapText="1"/>
    </xf>
    <xf numFmtId="171" fontId="23" fillId="4" borderId="9" xfId="72" applyFont="1" applyFill="1" applyBorder="1" applyAlignment="1" applyProtection="1">
      <alignment horizontal="center" wrapText="1"/>
    </xf>
    <xf numFmtId="0" fontId="23" fillId="4" borderId="95" xfId="69" applyFont="1" applyFill="1" applyBorder="1" applyAlignment="1">
      <alignment vertical="center"/>
    </xf>
    <xf numFmtId="39" fontId="24" fillId="0" borderId="90" xfId="69" applyNumberFormat="1" applyFont="1" applyBorder="1" applyAlignment="1">
      <alignment horizontal="center" vertical="center" wrapText="1"/>
    </xf>
    <xf numFmtId="0" fontId="5" fillId="0" borderId="9" xfId="69" applyBorder="1" applyAlignment="1">
      <alignment horizontal="center" vertical="center" wrapText="1"/>
    </xf>
    <xf numFmtId="171" fontId="23" fillId="4" borderId="9" xfId="72" applyFont="1" applyFill="1" applyBorder="1" applyAlignment="1" applyProtection="1">
      <alignment horizontal="center" vertical="center"/>
    </xf>
    <xf numFmtId="0" fontId="23" fillId="4" borderId="9" xfId="69" applyFont="1" applyFill="1" applyBorder="1" applyAlignment="1">
      <alignment horizontal="center" vertical="center"/>
    </xf>
    <xf numFmtId="0" fontId="24" fillId="0" borderId="9" xfId="72" applyNumberFormat="1" applyFont="1" applyFill="1" applyBorder="1" applyAlignment="1" applyProtection="1">
      <alignment horizontal="center" vertical="center"/>
    </xf>
    <xf numFmtId="0" fontId="23" fillId="0" borderId="0" xfId="69" applyFont="1" applyAlignment="1">
      <alignment horizontal="left" vertical="justify"/>
    </xf>
    <xf numFmtId="0" fontId="5" fillId="0" borderId="0" xfId="69" applyAlignment="1">
      <alignment horizontal="center" wrapText="1"/>
    </xf>
    <xf numFmtId="49" fontId="47" fillId="0" borderId="38" xfId="70" applyNumberFormat="1" applyFont="1" applyBorder="1" applyAlignment="1">
      <alignment horizontal="center"/>
    </xf>
    <xf numFmtId="176" fontId="47" fillId="0" borderId="2" xfId="70" applyNumberFormat="1" applyFont="1" applyBorder="1"/>
    <xf numFmtId="17" fontId="47" fillId="0" borderId="38" xfId="70" applyNumberFormat="1" applyFont="1" applyBorder="1" applyAlignment="1">
      <alignment horizontal="center"/>
    </xf>
    <xf numFmtId="0" fontId="47" fillId="0" borderId="46" xfId="70" applyFont="1" applyBorder="1" applyAlignment="1">
      <alignment horizontal="center"/>
    </xf>
    <xf numFmtId="176" fontId="47" fillId="0" borderId="10" xfId="70" applyNumberFormat="1" applyFont="1" applyBorder="1"/>
    <xf numFmtId="176" fontId="47" fillId="0" borderId="5" xfId="71" applyNumberFormat="1" applyFont="1" applyBorder="1"/>
    <xf numFmtId="176" fontId="47" fillId="0" borderId="10" xfId="71" applyNumberFormat="1" applyFont="1" applyBorder="1"/>
    <xf numFmtId="0" fontId="31" fillId="0" borderId="95" xfId="69" applyFont="1" applyBorder="1" applyAlignment="1">
      <alignment horizontal="center" vertical="center" wrapText="1"/>
    </xf>
    <xf numFmtId="14" fontId="44" fillId="6" borderId="15" xfId="70" applyNumberFormat="1" applyFont="1" applyFill="1" applyBorder="1" applyAlignment="1">
      <alignment horizontal="center"/>
    </xf>
    <xf numFmtId="176" fontId="45" fillId="6" borderId="12" xfId="70" applyNumberFormat="1" applyFont="1" applyFill="1" applyBorder="1" applyAlignment="1">
      <alignment horizontal="center"/>
    </xf>
    <xf numFmtId="0" fontId="47" fillId="0" borderId="2" xfId="70" applyFont="1" applyBorder="1" applyAlignment="1">
      <alignment horizontal="left"/>
    </xf>
    <xf numFmtId="0" fontId="47" fillId="0" borderId="37" xfId="70" applyFont="1" applyBorder="1" applyAlignment="1">
      <alignment horizontal="left"/>
    </xf>
    <xf numFmtId="0" fontId="47" fillId="0" borderId="5" xfId="70" applyFont="1" applyBorder="1" applyAlignment="1">
      <alignment horizontal="left"/>
    </xf>
    <xf numFmtId="0" fontId="47" fillId="0" borderId="40" xfId="70" applyFont="1" applyBorder="1" applyAlignment="1">
      <alignment horizontal="left"/>
    </xf>
    <xf numFmtId="0" fontId="47" fillId="0" borderId="10" xfId="70" applyFont="1" applyBorder="1" applyAlignment="1">
      <alignment horizontal="left"/>
    </xf>
    <xf numFmtId="0" fontId="47" fillId="0" borderId="47" xfId="70" applyFont="1" applyBorder="1" applyAlignment="1">
      <alignment horizontal="left"/>
    </xf>
    <xf numFmtId="0" fontId="44" fillId="6" borderId="12" xfId="70" applyFont="1" applyFill="1" applyBorder="1" applyAlignment="1">
      <alignment horizontal="center"/>
    </xf>
    <xf numFmtId="0" fontId="44" fillId="6" borderId="13" xfId="70" applyFont="1" applyFill="1" applyBorder="1" applyAlignment="1">
      <alignment horizontal="center"/>
    </xf>
    <xf numFmtId="0" fontId="44" fillId="0" borderId="12" xfId="70" applyFont="1" applyBorder="1" applyAlignment="1">
      <alignment horizontal="center"/>
    </xf>
    <xf numFmtId="0" fontId="44" fillId="0" borderId="13" xfId="70" applyFont="1" applyBorder="1" applyAlignment="1">
      <alignment horizontal="center"/>
    </xf>
    <xf numFmtId="0" fontId="23" fillId="0" borderId="5" xfId="69" applyFont="1" applyBorder="1" applyAlignment="1">
      <alignment horizontal="center" vertical="center" wrapText="1"/>
    </xf>
    <xf numFmtId="0" fontId="23" fillId="0" borderId="40" xfId="69" applyFont="1" applyBorder="1" applyAlignment="1">
      <alignment horizontal="center" vertical="center" wrapText="1"/>
    </xf>
    <xf numFmtId="0" fontId="23" fillId="4" borderId="44" xfId="69" applyFont="1" applyFill="1" applyBorder="1" applyAlignment="1">
      <alignment horizontal="center" vertical="center"/>
    </xf>
    <xf numFmtId="0" fontId="23" fillId="4" borderId="43" xfId="69" applyFont="1" applyFill="1" applyBorder="1" applyAlignment="1">
      <alignment horizontal="center" vertical="center"/>
    </xf>
    <xf numFmtId="0" fontId="23" fillId="4" borderId="42" xfId="69" applyFont="1" applyFill="1" applyBorder="1" applyAlignment="1">
      <alignment horizontal="center" vertical="center"/>
    </xf>
    <xf numFmtId="0" fontId="5" fillId="0" borderId="108" xfId="69" applyBorder="1" applyAlignment="1">
      <alignment horizontal="left" vertical="center" wrapText="1"/>
    </xf>
    <xf numFmtId="0" fontId="5" fillId="0" borderId="97" xfId="69" applyBorder="1" applyAlignment="1">
      <alignment horizontal="left" vertical="center" wrapText="1"/>
    </xf>
    <xf numFmtId="0" fontId="5" fillId="0" borderId="98" xfId="69" applyBorder="1" applyAlignment="1">
      <alignment horizontal="left" vertical="center" wrapText="1"/>
    </xf>
    <xf numFmtId="0" fontId="5" fillId="0" borderId="107" xfId="69" applyBorder="1" applyAlignment="1">
      <alignment horizontal="left" vertical="center" wrapText="1"/>
    </xf>
    <xf numFmtId="0" fontId="5" fillId="0" borderId="99" xfId="69" applyBorder="1" applyAlignment="1">
      <alignment horizontal="left" vertical="center" wrapText="1"/>
    </xf>
    <xf numFmtId="0" fontId="5" fillId="0" borderId="96" xfId="69" applyBorder="1" applyAlignment="1">
      <alignment horizontal="left" vertical="center" wrapText="1"/>
    </xf>
    <xf numFmtId="0" fontId="5" fillId="0" borderId="105" xfId="69" applyBorder="1" applyAlignment="1">
      <alignment horizontal="left" vertical="center" wrapText="1"/>
    </xf>
    <xf numFmtId="0" fontId="5" fillId="0" borderId="104" xfId="69" applyBorder="1" applyAlignment="1">
      <alignment horizontal="left" vertical="center" wrapText="1"/>
    </xf>
    <xf numFmtId="0" fontId="5" fillId="0" borderId="103" xfId="69" applyBorder="1" applyAlignment="1">
      <alignment horizontal="left" vertical="center" wrapText="1"/>
    </xf>
    <xf numFmtId="0" fontId="23" fillId="4" borderId="28" xfId="69" applyFont="1" applyFill="1" applyBorder="1" applyAlignment="1">
      <alignment horizontal="center" vertical="center"/>
    </xf>
    <xf numFmtId="0" fontId="23" fillId="4" borderId="27" xfId="69" applyFont="1" applyFill="1" applyBorder="1" applyAlignment="1">
      <alignment horizontal="center" vertical="center"/>
    </xf>
    <xf numFmtId="0" fontId="23" fillId="4" borderId="26" xfId="69" applyFont="1" applyFill="1" applyBorder="1" applyAlignment="1">
      <alignment horizontal="center" vertical="center"/>
    </xf>
    <xf numFmtId="0" fontId="23" fillId="4" borderId="9" xfId="69" applyFont="1" applyFill="1" applyBorder="1" applyAlignment="1">
      <alignment horizontal="center" vertical="center" wrapText="1"/>
    </xf>
    <xf numFmtId="0" fontId="23" fillId="4" borderId="2" xfId="69" applyFont="1" applyFill="1" applyBorder="1" applyAlignment="1">
      <alignment horizontal="center" vertical="center"/>
    </xf>
    <xf numFmtId="0" fontId="5" fillId="0" borderId="100" xfId="69" applyBorder="1" applyAlignment="1">
      <alignment horizontal="left" vertical="center" wrapText="1"/>
    </xf>
    <xf numFmtId="0" fontId="5" fillId="0" borderId="8" xfId="69" applyBorder="1" applyAlignment="1">
      <alignment horizontal="left" vertical="center" wrapText="1"/>
    </xf>
    <xf numFmtId="0" fontId="21" fillId="4" borderId="18" xfId="69" applyFont="1" applyFill="1" applyBorder="1" applyAlignment="1">
      <alignment horizontal="center" vertical="center"/>
    </xf>
    <xf numFmtId="0" fontId="21" fillId="4" borderId="19" xfId="69" applyFont="1" applyFill="1" applyBorder="1" applyAlignment="1">
      <alignment horizontal="center" vertical="center"/>
    </xf>
    <xf numFmtId="0" fontId="21" fillId="4" borderId="22" xfId="69" applyFont="1" applyFill="1" applyBorder="1" applyAlignment="1">
      <alignment horizontal="center" vertical="center"/>
    </xf>
    <xf numFmtId="0" fontId="21" fillId="4" borderId="23" xfId="69" applyFont="1" applyFill="1" applyBorder="1" applyAlignment="1">
      <alignment horizontal="center" vertical="center"/>
    </xf>
    <xf numFmtId="0" fontId="21" fillId="4" borderId="18" xfId="69" applyFont="1" applyFill="1" applyBorder="1" applyAlignment="1">
      <alignment horizontal="center" vertical="center" wrapText="1"/>
    </xf>
    <xf numFmtId="0" fontId="21" fillId="4" borderId="19" xfId="69" applyFont="1" applyFill="1" applyBorder="1" applyAlignment="1">
      <alignment horizontal="center" vertical="center" wrapText="1"/>
    </xf>
    <xf numFmtId="0" fontId="21" fillId="4" borderId="4" xfId="69" applyFont="1" applyFill="1" applyBorder="1" applyAlignment="1">
      <alignment horizontal="center" vertical="center" wrapText="1"/>
    </xf>
    <xf numFmtId="0" fontId="21" fillId="4" borderId="0" xfId="69" applyFont="1" applyFill="1" applyAlignment="1">
      <alignment horizontal="center" vertical="center" wrapText="1"/>
    </xf>
    <xf numFmtId="0" fontId="21" fillId="4" borderId="22" xfId="69" applyFont="1" applyFill="1" applyBorder="1" applyAlignment="1">
      <alignment horizontal="center" vertical="center" wrapText="1"/>
    </xf>
    <xf numFmtId="0" fontId="21" fillId="4" borderId="23" xfId="69" applyFont="1" applyFill="1" applyBorder="1" applyAlignment="1">
      <alignment horizontal="center" vertical="center" wrapText="1"/>
    </xf>
    <xf numFmtId="0" fontId="25" fillId="0" borderId="0" xfId="69" applyFont="1" applyAlignment="1">
      <alignment horizontal="center" vertical="center"/>
    </xf>
    <xf numFmtId="0" fontId="23" fillId="0" borderId="17" xfId="69" applyFont="1" applyBorder="1" applyAlignment="1">
      <alignment horizontal="center" vertical="justify"/>
    </xf>
    <xf numFmtId="0" fontId="23" fillId="0" borderId="17" xfId="69" applyFont="1" applyBorder="1" applyAlignment="1">
      <alignment horizontal="center" vertical="center"/>
    </xf>
    <xf numFmtId="0" fontId="18" fillId="2" borderId="2" xfId="0" applyFont="1" applyFill="1" applyBorder="1" applyAlignment="1">
      <alignment horizontal="left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8" fillId="6" borderId="2" xfId="0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29" fillId="2" borderId="0" xfId="0" applyFont="1" applyFill="1" applyAlignment="1">
      <alignment horizontal="center" vertical="center" wrapText="1"/>
    </xf>
    <xf numFmtId="0" fontId="18" fillId="6" borderId="7" xfId="0" applyFont="1" applyFill="1" applyBorder="1" applyAlignment="1">
      <alignment horizontal="center" vertical="center" wrapText="1"/>
    </xf>
    <xf numFmtId="0" fontId="18" fillId="6" borderId="8" xfId="0" applyFont="1" applyFill="1" applyBorder="1" applyAlignment="1">
      <alignment horizontal="center" vertical="center" wrapText="1"/>
    </xf>
    <xf numFmtId="0" fontId="18" fillId="6" borderId="3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18" fillId="3" borderId="2" xfId="27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top" wrapText="1"/>
    </xf>
    <xf numFmtId="0" fontId="17" fillId="2" borderId="2" xfId="0" applyFont="1" applyFill="1" applyBorder="1" applyAlignment="1">
      <alignment horizontal="left" vertical="center" wrapText="1"/>
    </xf>
    <xf numFmtId="0" fontId="18" fillId="2" borderId="7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left" vertical="center" wrapText="1"/>
    </xf>
    <xf numFmtId="0" fontId="18" fillId="3" borderId="8" xfId="0" applyFont="1" applyFill="1" applyBorder="1" applyAlignment="1">
      <alignment horizontal="left" vertical="center" wrapText="1"/>
    </xf>
    <xf numFmtId="0" fontId="18" fillId="3" borderId="3" xfId="0" applyFont="1" applyFill="1" applyBorder="1" applyAlignment="1">
      <alignment horizontal="left" vertical="center" wrapText="1"/>
    </xf>
    <xf numFmtId="0" fontId="17" fillId="5" borderId="7" xfId="0" applyFont="1" applyFill="1" applyBorder="1" applyAlignment="1">
      <alignment horizontal="left" vertical="center" wrapText="1"/>
    </xf>
    <xf numFmtId="0" fontId="17" fillId="5" borderId="8" xfId="0" applyFont="1" applyFill="1" applyBorder="1" applyAlignment="1">
      <alignment horizontal="left" vertical="center" wrapText="1"/>
    </xf>
    <xf numFmtId="0" fontId="17" fillId="5" borderId="3" xfId="0" applyFont="1" applyFill="1" applyBorder="1" applyAlignment="1">
      <alignment horizontal="left" vertical="center" wrapText="1"/>
    </xf>
    <xf numFmtId="0" fontId="17" fillId="2" borderId="7" xfId="0" applyFont="1" applyFill="1" applyBorder="1" applyAlignment="1">
      <alignment horizontal="left" vertical="center" wrapText="1"/>
    </xf>
    <xf numFmtId="0" fontId="17" fillId="2" borderId="8" xfId="0" applyFont="1" applyFill="1" applyBorder="1" applyAlignment="1">
      <alignment horizontal="left" vertical="center" wrapText="1"/>
    </xf>
    <xf numFmtId="0" fontId="17" fillId="2" borderId="3" xfId="0" applyFont="1" applyFill="1" applyBorder="1" applyAlignment="1">
      <alignment horizontal="left" vertical="center" wrapText="1"/>
    </xf>
    <xf numFmtId="0" fontId="18" fillId="2" borderId="2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left" vertical="center" wrapText="1"/>
    </xf>
    <xf numFmtId="0" fontId="17" fillId="5" borderId="2" xfId="0" applyFont="1" applyFill="1" applyBorder="1" applyAlignment="1">
      <alignment horizontal="left" vertical="center" wrapText="1"/>
    </xf>
    <xf numFmtId="0" fontId="17" fillId="5" borderId="2" xfId="0" applyFont="1" applyFill="1" applyBorder="1" applyAlignment="1">
      <alignment horizontal="left" vertical="center"/>
    </xf>
    <xf numFmtId="0" fontId="17" fillId="2" borderId="7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14" fontId="17" fillId="2" borderId="2" xfId="0" applyNumberFormat="1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165" fontId="17" fillId="0" borderId="7" xfId="5" applyFont="1" applyFill="1" applyBorder="1" applyAlignment="1">
      <alignment horizontal="center" vertical="center" wrapText="1"/>
    </xf>
    <xf numFmtId="165" fontId="17" fillId="0" borderId="3" xfId="5" applyFont="1" applyFill="1" applyBorder="1" applyAlignment="1">
      <alignment horizontal="center" vertical="center" wrapText="1"/>
    </xf>
    <xf numFmtId="0" fontId="18" fillId="9" borderId="8" xfId="0" applyFont="1" applyFill="1" applyBorder="1" applyAlignment="1">
      <alignment horizontal="center" vertical="center" wrapText="1"/>
    </xf>
    <xf numFmtId="0" fontId="17" fillId="0" borderId="7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left" vertical="center" wrapText="1"/>
    </xf>
    <xf numFmtId="0" fontId="18" fillId="2" borderId="3" xfId="0" applyFont="1" applyFill="1" applyBorder="1" applyAlignment="1">
      <alignment horizontal="left" vertical="center" wrapText="1"/>
    </xf>
    <xf numFmtId="0" fontId="21" fillId="2" borderId="4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center" vertical="center" wrapText="1"/>
    </xf>
    <xf numFmtId="0" fontId="21" fillId="2" borderId="21" xfId="0" applyFont="1" applyFill="1" applyBorder="1" applyAlignment="1">
      <alignment horizontal="center" vertical="center" wrapText="1"/>
    </xf>
    <xf numFmtId="0" fontId="20" fillId="2" borderId="4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center" vertical="center" wrapText="1"/>
    </xf>
    <xf numFmtId="0" fontId="20" fillId="2" borderId="21" xfId="0" applyFont="1" applyFill="1" applyBorder="1" applyAlignment="1">
      <alignment horizontal="center" vertical="center" wrapText="1"/>
    </xf>
    <xf numFmtId="0" fontId="19" fillId="2" borderId="22" xfId="0" applyFont="1" applyFill="1" applyBorder="1" applyAlignment="1">
      <alignment horizontal="center" vertical="center" wrapText="1"/>
    </xf>
    <xf numFmtId="0" fontId="19" fillId="2" borderId="23" xfId="0" applyFont="1" applyFill="1" applyBorder="1" applyAlignment="1">
      <alignment horizontal="center" vertical="center" wrapText="1"/>
    </xf>
    <xf numFmtId="0" fontId="19" fillId="2" borderId="24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left" vertical="center" wrapText="1"/>
    </xf>
    <xf numFmtId="14" fontId="18" fillId="2" borderId="5" xfId="0" applyNumberFormat="1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165" fontId="18" fillId="0" borderId="7" xfId="5" applyFont="1" applyFill="1" applyBorder="1" applyAlignment="1">
      <alignment horizontal="center" vertical="center" wrapText="1"/>
    </xf>
    <xf numFmtId="165" fontId="18" fillId="0" borderId="3" xfId="5" applyFont="1" applyFill="1" applyBorder="1" applyAlignment="1">
      <alignment horizontal="center" vertical="center" wrapText="1"/>
    </xf>
    <xf numFmtId="0" fontId="18" fillId="2" borderId="14" xfId="0" applyFont="1" applyFill="1" applyBorder="1" applyAlignment="1">
      <alignment horizontal="left" vertical="center" wrapText="1"/>
    </xf>
    <xf numFmtId="0" fontId="18" fillId="2" borderId="11" xfId="0" applyFont="1" applyFill="1" applyBorder="1" applyAlignment="1">
      <alignment horizontal="left" vertical="center" wrapText="1"/>
    </xf>
    <xf numFmtId="14" fontId="18" fillId="2" borderId="14" xfId="0" applyNumberFormat="1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center" vertical="center" wrapText="1"/>
    </xf>
    <xf numFmtId="0" fontId="17" fillId="5" borderId="10" xfId="0" applyFont="1" applyFill="1" applyBorder="1" applyAlignment="1">
      <alignment horizontal="left" vertical="center"/>
    </xf>
    <xf numFmtId="0" fontId="18" fillId="6" borderId="15" xfId="0" applyFont="1" applyFill="1" applyBorder="1" applyAlignment="1">
      <alignment horizontal="center" vertical="center" wrapText="1"/>
    </xf>
    <xf numFmtId="0" fontId="18" fillId="6" borderId="12" xfId="0" applyFont="1" applyFill="1" applyBorder="1" applyAlignment="1">
      <alignment horizontal="center" vertical="center" wrapText="1"/>
    </xf>
    <xf numFmtId="0" fontId="18" fillId="6" borderId="14" xfId="0" applyFont="1" applyFill="1" applyBorder="1" applyAlignment="1">
      <alignment horizontal="center" vertical="center" wrapText="1"/>
    </xf>
    <xf numFmtId="0" fontId="18" fillId="6" borderId="16" xfId="0" applyFont="1" applyFill="1" applyBorder="1" applyAlignment="1">
      <alignment horizontal="center" vertical="center" wrapText="1"/>
    </xf>
    <xf numFmtId="0" fontId="18" fillId="6" borderId="11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 vertical="center" wrapText="1"/>
    </xf>
    <xf numFmtId="0" fontId="4" fillId="11" borderId="6" xfId="66" applyFill="1" applyBorder="1" applyAlignment="1">
      <alignment horizontal="center" vertical="center"/>
    </xf>
    <xf numFmtId="0" fontId="4" fillId="11" borderId="38" xfId="66" applyFill="1" applyBorder="1" applyAlignment="1">
      <alignment horizontal="center" vertical="center"/>
    </xf>
    <xf numFmtId="0" fontId="4" fillId="11" borderId="35" xfId="66" applyFill="1" applyBorder="1" applyAlignment="1">
      <alignment horizontal="center" vertical="center"/>
    </xf>
    <xf numFmtId="0" fontId="4" fillId="11" borderId="5" xfId="66" applyFill="1" applyBorder="1" applyAlignment="1">
      <alignment horizontal="center" vertical="center"/>
    </xf>
    <xf numFmtId="0" fontId="4" fillId="11" borderId="2" xfId="66" applyFill="1" applyBorder="1" applyAlignment="1">
      <alignment horizontal="center" vertical="center"/>
    </xf>
    <xf numFmtId="0" fontId="4" fillId="11" borderId="34" xfId="66" applyFill="1" applyBorder="1" applyAlignment="1">
      <alignment horizontal="center" vertical="center"/>
    </xf>
    <xf numFmtId="174" fontId="33" fillId="18" borderId="39" xfId="66" applyNumberFormat="1" applyFont="1" applyFill="1" applyBorder="1" applyAlignment="1">
      <alignment horizontal="center" vertical="center"/>
    </xf>
    <xf numFmtId="174" fontId="33" fillId="18" borderId="36" xfId="66" applyNumberFormat="1" applyFont="1" applyFill="1" applyBorder="1" applyAlignment="1">
      <alignment horizontal="center" vertical="center"/>
    </xf>
    <xf numFmtId="174" fontId="33" fillId="18" borderId="32" xfId="66" applyNumberFormat="1" applyFont="1" applyFill="1" applyBorder="1" applyAlignment="1">
      <alignment horizontal="center" vertical="center"/>
    </xf>
    <xf numFmtId="0" fontId="3" fillId="0" borderId="31" xfId="66" applyFont="1" applyBorder="1" applyAlignment="1">
      <alignment horizontal="center" vertical="center"/>
    </xf>
    <xf numFmtId="0" fontId="4" fillId="0" borderId="30" xfId="66" applyBorder="1" applyAlignment="1">
      <alignment horizontal="center" vertical="center"/>
    </xf>
    <xf numFmtId="0" fontId="4" fillId="0" borderId="25" xfId="66" applyBorder="1" applyAlignment="1">
      <alignment horizontal="center" vertical="center"/>
    </xf>
    <xf numFmtId="0" fontId="32" fillId="0" borderId="4" xfId="66" applyFont="1" applyBorder="1" applyAlignment="1">
      <alignment horizontal="center" vertical="center"/>
    </xf>
    <xf numFmtId="0" fontId="32" fillId="0" borderId="0" xfId="66" applyFont="1" applyAlignment="1">
      <alignment horizontal="center" vertical="center"/>
    </xf>
    <xf numFmtId="0" fontId="32" fillId="10" borderId="28" xfId="66" applyFont="1" applyFill="1" applyBorder="1" applyAlignment="1">
      <alignment horizontal="center" vertical="center"/>
    </xf>
    <xf numFmtId="0" fontId="32" fillId="10" borderId="27" xfId="66" applyFont="1" applyFill="1" applyBorder="1" applyAlignment="1">
      <alignment horizontal="center" vertical="center"/>
    </xf>
    <xf numFmtId="0" fontId="32" fillId="10" borderId="26" xfId="66" applyFont="1" applyFill="1" applyBorder="1" applyAlignment="1">
      <alignment horizontal="center" vertical="center"/>
    </xf>
    <xf numFmtId="0" fontId="3" fillId="0" borderId="28" xfId="66" applyFont="1" applyBorder="1" applyAlignment="1">
      <alignment horizontal="center" vertical="center"/>
    </xf>
    <xf numFmtId="0" fontId="4" fillId="0" borderId="27" xfId="66" applyBorder="1" applyAlignment="1">
      <alignment horizontal="center" vertical="center"/>
    </xf>
    <xf numFmtId="0" fontId="4" fillId="0" borderId="28" xfId="66" applyBorder="1" applyAlignment="1">
      <alignment horizontal="center" vertical="center"/>
    </xf>
    <xf numFmtId="0" fontId="32" fillId="8" borderId="18" xfId="66" applyFont="1" applyFill="1" applyBorder="1" applyAlignment="1">
      <alignment horizontal="center" vertical="center"/>
    </xf>
    <xf numFmtId="0" fontId="32" fillId="8" borderId="19" xfId="66" applyFont="1" applyFill="1" applyBorder="1" applyAlignment="1">
      <alignment horizontal="center" vertical="center"/>
    </xf>
    <xf numFmtId="0" fontId="32" fillId="8" borderId="20" xfId="66" applyFont="1" applyFill="1" applyBorder="1" applyAlignment="1">
      <alignment horizontal="center" vertical="center"/>
    </xf>
    <xf numFmtId="0" fontId="32" fillId="8" borderId="4" xfId="66" applyFont="1" applyFill="1" applyBorder="1" applyAlignment="1">
      <alignment horizontal="center" vertical="center"/>
    </xf>
    <xf numFmtId="0" fontId="32" fillId="8" borderId="0" xfId="66" applyFont="1" applyFill="1" applyAlignment="1">
      <alignment horizontal="center" vertical="center"/>
    </xf>
    <xf numFmtId="0" fontId="32" fillId="8" borderId="21" xfId="66" applyFont="1" applyFill="1" applyBorder="1" applyAlignment="1">
      <alignment horizontal="center" vertical="center"/>
    </xf>
    <xf numFmtId="0" fontId="32" fillId="8" borderId="22" xfId="66" applyFont="1" applyFill="1" applyBorder="1" applyAlignment="1">
      <alignment horizontal="center" vertical="center"/>
    </xf>
    <xf numFmtId="0" fontId="32" fillId="8" borderId="23" xfId="66" applyFont="1" applyFill="1" applyBorder="1" applyAlignment="1">
      <alignment horizontal="center" vertical="center"/>
    </xf>
    <xf numFmtId="0" fontId="32" fillId="8" borderId="24" xfId="66" applyFont="1" applyFill="1" applyBorder="1" applyAlignment="1">
      <alignment horizontal="center" vertical="center"/>
    </xf>
    <xf numFmtId="0" fontId="32" fillId="0" borderId="28" xfId="66" applyFont="1" applyBorder="1" applyAlignment="1">
      <alignment horizontal="center" vertical="center"/>
    </xf>
    <xf numFmtId="0" fontId="32" fillId="0" borderId="27" xfId="66" applyFont="1" applyBorder="1" applyAlignment="1">
      <alignment horizontal="center" vertical="center"/>
    </xf>
    <xf numFmtId="0" fontId="32" fillId="0" borderId="26" xfId="66" applyFont="1" applyBorder="1" applyAlignment="1">
      <alignment horizontal="center" vertical="center"/>
    </xf>
    <xf numFmtId="0" fontId="4" fillId="11" borderId="46" xfId="66" applyFill="1" applyBorder="1" applyAlignment="1">
      <alignment horizontal="center" vertical="center"/>
    </xf>
    <xf numFmtId="0" fontId="4" fillId="11" borderId="10" xfId="66" applyFill="1" applyBorder="1" applyAlignment="1">
      <alignment horizontal="center" vertical="center"/>
    </xf>
    <xf numFmtId="174" fontId="33" fillId="18" borderId="45" xfId="66" applyNumberFormat="1" applyFont="1" applyFill="1" applyBorder="1" applyAlignment="1">
      <alignment horizontal="center" vertical="center"/>
    </xf>
    <xf numFmtId="0" fontId="4" fillId="11" borderId="44" xfId="66" applyFill="1" applyBorder="1" applyAlignment="1">
      <alignment horizontal="center" vertical="center"/>
    </xf>
    <xf numFmtId="0" fontId="4" fillId="11" borderId="43" xfId="66" applyFill="1" applyBorder="1" applyAlignment="1">
      <alignment horizontal="center" vertical="center" wrapText="1"/>
    </xf>
    <xf numFmtId="0" fontId="4" fillId="11" borderId="43" xfId="66" applyFill="1" applyBorder="1" applyAlignment="1">
      <alignment horizontal="center" vertical="center"/>
    </xf>
    <xf numFmtId="174" fontId="33" fillId="18" borderId="41" xfId="66" applyNumberFormat="1" applyFont="1" applyFill="1" applyBorder="1" applyAlignment="1">
      <alignment horizontal="center" vertical="center"/>
    </xf>
    <xf numFmtId="0" fontId="4" fillId="11" borderId="5" xfId="66" applyFill="1" applyBorder="1" applyAlignment="1">
      <alignment horizontal="center" vertical="center" wrapText="1"/>
    </xf>
    <xf numFmtId="174" fontId="33" fillId="18" borderId="30" xfId="66" applyNumberFormat="1" applyFont="1" applyFill="1" applyBorder="1" applyAlignment="1">
      <alignment horizontal="center" vertical="center"/>
    </xf>
    <xf numFmtId="174" fontId="33" fillId="18" borderId="31" xfId="66" applyNumberFormat="1" applyFont="1" applyFill="1" applyBorder="1" applyAlignment="1">
      <alignment horizontal="center" vertical="center"/>
    </xf>
    <xf numFmtId="174" fontId="33" fillId="18" borderId="25" xfId="66" applyNumberFormat="1" applyFont="1" applyFill="1" applyBorder="1" applyAlignment="1">
      <alignment horizontal="center" vertical="center"/>
    </xf>
    <xf numFmtId="44" fontId="32" fillId="0" borderId="39" xfId="66" applyNumberFormat="1" applyFont="1" applyBorder="1" applyAlignment="1">
      <alignment horizontal="center" vertical="center"/>
    </xf>
    <xf numFmtId="0" fontId="32" fillId="0" borderId="36" xfId="66" applyFont="1" applyBorder="1" applyAlignment="1">
      <alignment horizontal="center" vertical="center"/>
    </xf>
    <xf numFmtId="0" fontId="32" fillId="0" borderId="32" xfId="66" applyFont="1" applyBorder="1" applyAlignment="1">
      <alignment horizontal="center" vertical="center"/>
    </xf>
    <xf numFmtId="44" fontId="32" fillId="0" borderId="16" xfId="66" applyNumberFormat="1" applyFont="1" applyBorder="1" applyAlignment="1">
      <alignment horizontal="center" vertical="center"/>
    </xf>
    <xf numFmtId="0" fontId="32" fillId="0" borderId="8" xfId="66" applyFont="1" applyBorder="1" applyAlignment="1">
      <alignment horizontal="center" vertical="center"/>
    </xf>
    <xf numFmtId="0" fontId="32" fillId="0" borderId="52" xfId="66" applyFont="1" applyBorder="1" applyAlignment="1">
      <alignment horizontal="center" vertical="center"/>
    </xf>
    <xf numFmtId="44" fontId="32" fillId="0" borderId="41" xfId="66" applyNumberFormat="1" applyFont="1" applyBorder="1" applyAlignment="1">
      <alignment horizontal="center" vertical="center"/>
    </xf>
    <xf numFmtId="0" fontId="36" fillId="12" borderId="18" xfId="66" applyFont="1" applyFill="1" applyBorder="1" applyAlignment="1">
      <alignment horizontal="center" vertical="center"/>
    </xf>
    <xf numFmtId="0" fontId="36" fillId="12" borderId="19" xfId="66" applyFont="1" applyFill="1" applyBorder="1" applyAlignment="1">
      <alignment horizontal="center" vertical="center"/>
    </xf>
    <xf numFmtId="0" fontId="36" fillId="12" borderId="20" xfId="66" applyFont="1" applyFill="1" applyBorder="1" applyAlignment="1">
      <alignment horizontal="center" vertical="center"/>
    </xf>
    <xf numFmtId="0" fontId="36" fillId="12" borderId="22" xfId="66" applyFont="1" applyFill="1" applyBorder="1" applyAlignment="1">
      <alignment horizontal="center" vertical="center"/>
    </xf>
    <xf numFmtId="0" fontId="36" fillId="12" borderId="23" xfId="66" applyFont="1" applyFill="1" applyBorder="1" applyAlignment="1">
      <alignment horizontal="center" vertical="center"/>
    </xf>
    <xf numFmtId="0" fontId="36" fillId="12" borderId="24" xfId="66" applyFont="1" applyFill="1" applyBorder="1" applyAlignment="1">
      <alignment horizontal="center" vertical="center"/>
    </xf>
    <xf numFmtId="0" fontId="36" fillId="17" borderId="6" xfId="66" applyFont="1" applyFill="1" applyBorder="1" applyAlignment="1">
      <alignment horizontal="center" vertical="center"/>
    </xf>
    <xf numFmtId="0" fontId="36" fillId="17" borderId="5" xfId="66" applyFont="1" applyFill="1" applyBorder="1" applyAlignment="1">
      <alignment horizontal="center" vertical="center"/>
    </xf>
    <xf numFmtId="0" fontId="36" fillId="17" borderId="38" xfId="66" applyFont="1" applyFill="1" applyBorder="1" applyAlignment="1">
      <alignment horizontal="center" vertical="center"/>
    </xf>
    <xf numFmtId="0" fontId="36" fillId="17" borderId="2" xfId="66" applyFont="1" applyFill="1" applyBorder="1" applyAlignment="1">
      <alignment horizontal="center" vertical="center"/>
    </xf>
    <xf numFmtId="0" fontId="36" fillId="17" borderId="46" xfId="66" applyFont="1" applyFill="1" applyBorder="1" applyAlignment="1">
      <alignment horizontal="center" vertical="center"/>
    </xf>
    <xf numFmtId="0" fontId="36" fillId="17" borderId="10" xfId="66" applyFont="1" applyFill="1" applyBorder="1" applyAlignment="1">
      <alignment horizontal="center" vertical="center"/>
    </xf>
    <xf numFmtId="0" fontId="32" fillId="17" borderId="5" xfId="66" applyFont="1" applyFill="1" applyBorder="1" applyAlignment="1">
      <alignment horizontal="center" vertical="center" wrapText="1"/>
    </xf>
    <xf numFmtId="0" fontId="32" fillId="17" borderId="2" xfId="66" applyFont="1" applyFill="1" applyBorder="1" applyAlignment="1">
      <alignment horizontal="center" vertical="center"/>
    </xf>
    <xf numFmtId="0" fontId="32" fillId="17" borderId="10" xfId="66" applyFont="1" applyFill="1" applyBorder="1" applyAlignment="1">
      <alignment horizontal="center" vertical="center"/>
    </xf>
    <xf numFmtId="0" fontId="32" fillId="17" borderId="51" xfId="66" applyFont="1" applyFill="1" applyBorder="1" applyAlignment="1">
      <alignment horizontal="center" vertical="center"/>
    </xf>
    <xf numFmtId="0" fontId="32" fillId="17" borderId="49" xfId="66" applyFont="1" applyFill="1" applyBorder="1" applyAlignment="1">
      <alignment horizontal="center" vertical="center"/>
    </xf>
    <xf numFmtId="175" fontId="35" fillId="17" borderId="51" xfId="66" applyNumberFormat="1" applyFont="1" applyFill="1" applyBorder="1" applyAlignment="1">
      <alignment horizontal="center" vertical="center"/>
    </xf>
    <xf numFmtId="175" fontId="35" fillId="17" borderId="49" xfId="66" applyNumberFormat="1" applyFont="1" applyFill="1" applyBorder="1" applyAlignment="1">
      <alignment horizontal="center" vertical="center"/>
    </xf>
    <xf numFmtId="175" fontId="35" fillId="17" borderId="50" xfId="66" applyNumberFormat="1" applyFont="1" applyFill="1" applyBorder="1" applyAlignment="1">
      <alignment horizontal="center" vertical="center" wrapText="1"/>
    </xf>
    <xf numFmtId="175" fontId="35" fillId="17" borderId="50" xfId="66" applyNumberFormat="1" applyFont="1" applyFill="1" applyBorder="1" applyAlignment="1">
      <alignment horizontal="center" vertical="center"/>
    </xf>
    <xf numFmtId="175" fontId="35" fillId="17" borderId="48" xfId="66" applyNumberFormat="1" applyFont="1" applyFill="1" applyBorder="1" applyAlignment="1">
      <alignment horizontal="center" vertical="center"/>
    </xf>
    <xf numFmtId="0" fontId="35" fillId="18" borderId="30" xfId="66" applyFont="1" applyFill="1" applyBorder="1" applyAlignment="1">
      <alignment horizontal="center" vertical="center"/>
    </xf>
    <xf numFmtId="0" fontId="35" fillId="18" borderId="25" xfId="66" applyFont="1" applyFill="1" applyBorder="1" applyAlignment="1">
      <alignment horizontal="center" vertical="center"/>
    </xf>
    <xf numFmtId="0" fontId="35" fillId="17" borderId="31" xfId="66" applyFont="1" applyFill="1" applyBorder="1" applyAlignment="1">
      <alignment horizontal="center" vertical="center" wrapText="1"/>
    </xf>
    <xf numFmtId="0" fontId="35" fillId="17" borderId="30" xfId="66" applyFont="1" applyFill="1" applyBorder="1" applyAlignment="1">
      <alignment horizontal="center" vertical="center" wrapText="1"/>
    </xf>
    <xf numFmtId="0" fontId="35" fillId="17" borderId="25" xfId="66" applyFont="1" applyFill="1" applyBorder="1" applyAlignment="1">
      <alignment horizontal="center" vertical="center" wrapText="1"/>
    </xf>
    <xf numFmtId="0" fontId="4" fillId="11" borderId="41" xfId="66" applyFill="1" applyBorder="1" applyAlignment="1">
      <alignment horizontal="center" vertical="center" wrapText="1"/>
    </xf>
    <xf numFmtId="0" fontId="4" fillId="11" borderId="36" xfId="66" applyFill="1" applyBorder="1" applyAlignment="1">
      <alignment horizontal="center" vertical="center"/>
    </xf>
    <xf numFmtId="0" fontId="4" fillId="11" borderId="32" xfId="66" applyFill="1" applyBorder="1" applyAlignment="1">
      <alignment horizontal="center" vertical="center"/>
    </xf>
    <xf numFmtId="0" fontId="4" fillId="11" borderId="58" xfId="66" applyFill="1" applyBorder="1" applyAlignment="1">
      <alignment horizontal="center" vertical="center"/>
    </xf>
    <xf numFmtId="0" fontId="4" fillId="11" borderId="3" xfId="66" applyFill="1" applyBorder="1" applyAlignment="1">
      <alignment horizontal="center" vertical="center"/>
    </xf>
    <xf numFmtId="0" fontId="4" fillId="11" borderId="54" xfId="66" applyFill="1" applyBorder="1" applyAlignment="1">
      <alignment horizontal="center" vertical="center"/>
    </xf>
    <xf numFmtId="0" fontId="4" fillId="11" borderId="57" xfId="66" applyFill="1" applyBorder="1" applyAlignment="1">
      <alignment horizontal="center" vertical="center"/>
    </xf>
    <xf numFmtId="0" fontId="4" fillId="11" borderId="51" xfId="66" applyFill="1" applyBorder="1" applyAlignment="1">
      <alignment horizontal="center" vertical="center"/>
    </xf>
    <xf numFmtId="0" fontId="4" fillId="11" borderId="49" xfId="66" applyFill="1" applyBorder="1" applyAlignment="1">
      <alignment horizontal="center" vertical="center"/>
    </xf>
    <xf numFmtId="174" fontId="33" fillId="18" borderId="42" xfId="66" applyNumberFormat="1" applyFont="1" applyFill="1" applyBorder="1" applyAlignment="1">
      <alignment horizontal="center" vertical="center"/>
    </xf>
    <xf numFmtId="174" fontId="33" fillId="18" borderId="37" xfId="66" applyNumberFormat="1" applyFont="1" applyFill="1" applyBorder="1" applyAlignment="1">
      <alignment horizontal="center" vertical="center"/>
    </xf>
    <xf numFmtId="174" fontId="33" fillId="18" borderId="33" xfId="66" applyNumberFormat="1" applyFont="1" applyFill="1" applyBorder="1" applyAlignment="1">
      <alignment horizontal="center" vertical="center"/>
    </xf>
    <xf numFmtId="0" fontId="2" fillId="0" borderId="30" xfId="66" applyFont="1" applyBorder="1" applyAlignment="1">
      <alignment horizontal="center" vertical="center"/>
    </xf>
    <xf numFmtId="44" fontId="32" fillId="0" borderId="56" xfId="66" applyNumberFormat="1" applyFont="1" applyBorder="1" applyAlignment="1">
      <alignment horizontal="center" vertical="center"/>
    </xf>
    <xf numFmtId="0" fontId="32" fillId="0" borderId="55" xfId="66" applyFont="1" applyBorder="1" applyAlignment="1">
      <alignment horizontal="center" vertical="center"/>
    </xf>
    <xf numFmtId="0" fontId="32" fillId="0" borderId="53" xfId="66" applyFont="1" applyBorder="1" applyAlignment="1">
      <alignment horizontal="center" vertical="center"/>
    </xf>
    <xf numFmtId="44" fontId="32" fillId="0" borderId="63" xfId="66" applyNumberFormat="1" applyFont="1" applyBorder="1" applyAlignment="1">
      <alignment horizontal="center" vertical="center"/>
    </xf>
    <xf numFmtId="0" fontId="4" fillId="11" borderId="58" xfId="66" applyFill="1" applyBorder="1" applyAlignment="1">
      <alignment horizontal="center" vertical="center" wrapText="1"/>
    </xf>
    <xf numFmtId="44" fontId="32" fillId="0" borderId="62" xfId="66" applyNumberFormat="1" applyFont="1" applyBorder="1" applyAlignment="1">
      <alignment horizontal="center" vertical="center"/>
    </xf>
    <xf numFmtId="44" fontId="32" fillId="0" borderId="61" xfId="66" applyNumberFormat="1" applyFont="1" applyBorder="1" applyAlignment="1">
      <alignment horizontal="center" vertical="center"/>
    </xf>
    <xf numFmtId="0" fontId="32" fillId="0" borderId="60" xfId="66" applyFont="1" applyBorder="1" applyAlignment="1">
      <alignment horizontal="center" vertical="center"/>
    </xf>
    <xf numFmtId="0" fontId="32" fillId="0" borderId="59" xfId="66" applyFont="1" applyBorder="1" applyAlignment="1">
      <alignment horizontal="center" vertical="center"/>
    </xf>
    <xf numFmtId="0" fontId="32" fillId="0" borderId="45" xfId="66" applyFont="1" applyBorder="1" applyAlignment="1">
      <alignment horizontal="center" vertical="center"/>
    </xf>
    <xf numFmtId="0" fontId="32" fillId="0" borderId="65" xfId="66" applyFont="1" applyBorder="1" applyAlignment="1">
      <alignment horizontal="center" vertical="center"/>
    </xf>
    <xf numFmtId="0" fontId="32" fillId="0" borderId="64" xfId="66" applyFont="1" applyBorder="1" applyAlignment="1">
      <alignment horizontal="center" vertical="center"/>
    </xf>
    <xf numFmtId="0" fontId="4" fillId="11" borderId="31" xfId="66" applyFill="1" applyBorder="1" applyAlignment="1">
      <alignment horizontal="center" vertical="center"/>
    </xf>
    <xf numFmtId="0" fontId="4" fillId="11" borderId="30" xfId="66" applyFill="1" applyBorder="1" applyAlignment="1">
      <alignment horizontal="center" vertical="center"/>
    </xf>
    <xf numFmtId="0" fontId="4" fillId="11" borderId="25" xfId="66" applyFill="1" applyBorder="1" applyAlignment="1">
      <alignment horizontal="center" vertical="center"/>
    </xf>
    <xf numFmtId="0" fontId="35" fillId="17" borderId="67" xfId="0" applyFont="1" applyFill="1" applyBorder="1" applyAlignment="1">
      <alignment horizontal="center" vertical="center"/>
    </xf>
    <xf numFmtId="0" fontId="35" fillId="17" borderId="20" xfId="0" applyFont="1" applyFill="1" applyBorder="1" applyAlignment="1">
      <alignment horizontal="center" vertical="center"/>
    </xf>
    <xf numFmtId="44" fontId="32" fillId="0" borderId="31" xfId="66" applyNumberFormat="1" applyFont="1" applyBorder="1" applyAlignment="1">
      <alignment horizontal="center"/>
    </xf>
    <xf numFmtId="0" fontId="32" fillId="0" borderId="30" xfId="66" applyFont="1" applyBorder="1" applyAlignment="1">
      <alignment horizontal="center"/>
    </xf>
    <xf numFmtId="0" fontId="32" fillId="0" borderId="25" xfId="66" applyFont="1" applyBorder="1" applyAlignment="1">
      <alignment horizontal="center"/>
    </xf>
    <xf numFmtId="44" fontId="32" fillId="0" borderId="19" xfId="66" applyNumberFormat="1" applyFont="1" applyBorder="1" applyAlignment="1">
      <alignment horizontal="center"/>
    </xf>
    <xf numFmtId="0" fontId="32" fillId="0" borderId="0" xfId="66" applyFont="1" applyAlignment="1">
      <alignment horizontal="center"/>
    </xf>
    <xf numFmtId="0" fontId="32" fillId="0" borderId="23" xfId="66" applyFont="1" applyBorder="1" applyAlignment="1">
      <alignment horizontal="center"/>
    </xf>
    <xf numFmtId="44" fontId="32" fillId="0" borderId="20" xfId="66" applyNumberFormat="1" applyFont="1" applyBorder="1" applyAlignment="1">
      <alignment horizontal="center"/>
    </xf>
    <xf numFmtId="0" fontId="32" fillId="0" borderId="21" xfId="66" applyFont="1" applyBorder="1" applyAlignment="1">
      <alignment horizontal="center"/>
    </xf>
    <xf numFmtId="0" fontId="32" fillId="0" borderId="24" xfId="66" applyFont="1" applyBorder="1" applyAlignment="1">
      <alignment horizontal="center"/>
    </xf>
    <xf numFmtId="0" fontId="4" fillId="5" borderId="0" xfId="66" applyFill="1" applyAlignment="1">
      <alignment horizontal="center"/>
    </xf>
    <xf numFmtId="44" fontId="32" fillId="0" borderId="31" xfId="66" applyNumberFormat="1" applyFont="1" applyBorder="1" applyAlignment="1">
      <alignment horizontal="center" vertical="center"/>
    </xf>
    <xf numFmtId="0" fontId="32" fillId="0" borderId="30" xfId="66" applyFont="1" applyBorder="1" applyAlignment="1">
      <alignment horizontal="center" vertical="center"/>
    </xf>
    <xf numFmtId="0" fontId="32" fillId="0" borderId="25" xfId="66" applyFont="1" applyBorder="1" applyAlignment="1">
      <alignment horizontal="center" vertical="center"/>
    </xf>
    <xf numFmtId="44" fontId="32" fillId="0" borderId="19" xfId="66" applyNumberFormat="1" applyFont="1" applyBorder="1" applyAlignment="1">
      <alignment horizontal="center" vertical="center"/>
    </xf>
    <xf numFmtId="0" fontId="32" fillId="0" borderId="23" xfId="66" applyFont="1" applyBorder="1" applyAlignment="1">
      <alignment horizontal="center" vertical="center"/>
    </xf>
    <xf numFmtId="44" fontId="32" fillId="0" borderId="20" xfId="66" applyNumberFormat="1" applyFont="1" applyBorder="1" applyAlignment="1">
      <alignment horizontal="center" vertical="center"/>
    </xf>
    <xf numFmtId="0" fontId="32" fillId="0" borderId="21" xfId="66" applyFont="1" applyBorder="1" applyAlignment="1">
      <alignment horizontal="center" vertical="center"/>
    </xf>
    <xf numFmtId="0" fontId="32" fillId="0" borderId="24" xfId="66" applyFont="1" applyBorder="1" applyAlignment="1">
      <alignment horizontal="center" vertical="center"/>
    </xf>
    <xf numFmtId="174" fontId="33" fillId="18" borderId="47" xfId="66" applyNumberFormat="1" applyFont="1" applyFill="1" applyBorder="1" applyAlignment="1">
      <alignment horizontal="center" vertical="center"/>
    </xf>
    <xf numFmtId="174" fontId="33" fillId="18" borderId="68" xfId="66" applyNumberFormat="1" applyFont="1" applyFill="1" applyBorder="1" applyAlignment="1">
      <alignment horizontal="center" vertical="center"/>
    </xf>
    <xf numFmtId="174" fontId="33" fillId="18" borderId="50" xfId="66" applyNumberFormat="1" applyFont="1" applyFill="1" applyBorder="1" applyAlignment="1">
      <alignment horizontal="center" vertical="center"/>
    </xf>
    <xf numFmtId="174" fontId="33" fillId="18" borderId="48" xfId="66" applyNumberFormat="1" applyFont="1" applyFill="1" applyBorder="1" applyAlignment="1">
      <alignment horizontal="center" vertical="center"/>
    </xf>
    <xf numFmtId="0" fontId="35" fillId="5" borderId="0" xfId="66" applyFont="1" applyFill="1" applyAlignment="1">
      <alignment horizontal="center" vertical="center" wrapText="1"/>
    </xf>
    <xf numFmtId="0" fontId="32" fillId="16" borderId="31" xfId="66" applyFont="1" applyFill="1" applyBorder="1" applyAlignment="1">
      <alignment horizontal="center" vertical="center" wrapText="1"/>
    </xf>
    <xf numFmtId="0" fontId="32" fillId="16" borderId="30" xfId="66" applyFont="1" applyFill="1" applyBorder="1" applyAlignment="1">
      <alignment horizontal="center" vertical="center" wrapText="1"/>
    </xf>
    <xf numFmtId="0" fontId="32" fillId="16" borderId="25" xfId="66" applyFont="1" applyFill="1" applyBorder="1" applyAlignment="1">
      <alignment horizontal="center" vertical="center" wrapText="1"/>
    </xf>
    <xf numFmtId="0" fontId="32" fillId="15" borderId="0" xfId="66" applyFont="1" applyFill="1" applyAlignment="1">
      <alignment horizontal="center" vertical="center" wrapText="1"/>
    </xf>
    <xf numFmtId="0" fontId="32" fillId="15" borderId="23" xfId="66" applyFont="1" applyFill="1" applyBorder="1" applyAlignment="1">
      <alignment horizontal="center" vertical="center" wrapText="1"/>
    </xf>
    <xf numFmtId="0" fontId="32" fillId="14" borderId="31" xfId="66" applyFont="1" applyFill="1" applyBorder="1" applyAlignment="1">
      <alignment horizontal="center" vertical="center"/>
    </xf>
    <xf numFmtId="0" fontId="32" fillId="14" borderId="30" xfId="66" applyFont="1" applyFill="1" applyBorder="1" applyAlignment="1">
      <alignment horizontal="center" vertical="center"/>
    </xf>
    <xf numFmtId="0" fontId="32" fillId="14" borderId="25" xfId="66" applyFont="1" applyFill="1" applyBorder="1" applyAlignment="1">
      <alignment horizontal="center" vertical="center"/>
    </xf>
    <xf numFmtId="0" fontId="32" fillId="13" borderId="31" xfId="66" applyFont="1" applyFill="1" applyBorder="1" applyAlignment="1">
      <alignment horizontal="center" vertical="center" wrapText="1"/>
    </xf>
    <xf numFmtId="0" fontId="32" fillId="13" borderId="30" xfId="66" applyFont="1" applyFill="1" applyBorder="1" applyAlignment="1">
      <alignment horizontal="center" vertical="center" wrapText="1"/>
    </xf>
    <xf numFmtId="0" fontId="32" fillId="13" borderId="25" xfId="66" applyFont="1" applyFill="1" applyBorder="1" applyAlignment="1">
      <alignment horizontal="center" vertical="center" wrapText="1"/>
    </xf>
    <xf numFmtId="174" fontId="4" fillId="5" borderId="0" xfId="66" applyNumberFormat="1" applyFill="1" applyAlignment="1">
      <alignment horizontal="center"/>
    </xf>
    <xf numFmtId="44" fontId="32" fillId="0" borderId="30" xfId="66" applyNumberFormat="1" applyFont="1" applyBorder="1" applyAlignment="1">
      <alignment horizontal="center"/>
    </xf>
    <xf numFmtId="44" fontId="32" fillId="0" borderId="25" xfId="66" applyNumberFormat="1" applyFont="1" applyBorder="1" applyAlignment="1">
      <alignment horizontal="center"/>
    </xf>
    <xf numFmtId="0" fontId="35" fillId="17" borderId="66" xfId="0" applyFont="1" applyFill="1" applyBorder="1" applyAlignment="1">
      <alignment horizontal="center" vertical="center"/>
    </xf>
    <xf numFmtId="0" fontId="35" fillId="17" borderId="21" xfId="0" applyFont="1" applyFill="1" applyBorder="1" applyAlignment="1">
      <alignment horizontal="center" vertical="center"/>
    </xf>
    <xf numFmtId="0" fontId="35" fillId="17" borderId="73" xfId="0" applyFont="1" applyFill="1" applyBorder="1" applyAlignment="1">
      <alignment horizontal="center" vertical="center"/>
    </xf>
    <xf numFmtId="0" fontId="35" fillId="17" borderId="24" xfId="0" applyFont="1" applyFill="1" applyBorder="1" applyAlignment="1">
      <alignment horizontal="center" vertical="center"/>
    </xf>
    <xf numFmtId="0" fontId="35" fillId="17" borderId="31" xfId="0" applyFont="1" applyFill="1" applyBorder="1" applyAlignment="1">
      <alignment horizontal="center" vertical="center" wrapText="1"/>
    </xf>
    <xf numFmtId="0" fontId="35" fillId="17" borderId="30" xfId="0" applyFont="1" applyFill="1" applyBorder="1" applyAlignment="1">
      <alignment horizontal="center" vertical="center" wrapText="1"/>
    </xf>
    <xf numFmtId="0" fontId="35" fillId="17" borderId="25" xfId="0" applyFont="1" applyFill="1" applyBorder="1" applyAlignment="1">
      <alignment horizontal="center" vertical="center" wrapText="1"/>
    </xf>
    <xf numFmtId="0" fontId="35" fillId="17" borderId="74" xfId="0" applyFont="1" applyFill="1" applyBorder="1" applyAlignment="1">
      <alignment horizontal="center" vertical="center"/>
    </xf>
    <xf numFmtId="0" fontId="35" fillId="17" borderId="75" xfId="0" applyFont="1" applyFill="1" applyBorder="1" applyAlignment="1">
      <alignment horizontal="center" vertical="center"/>
    </xf>
    <xf numFmtId="0" fontId="35" fillId="17" borderId="76" xfId="0" applyFont="1" applyFill="1" applyBorder="1" applyAlignment="1">
      <alignment horizontal="center" vertical="center"/>
    </xf>
    <xf numFmtId="0" fontId="35" fillId="17" borderId="77" xfId="0" applyFont="1" applyFill="1" applyBorder="1" applyAlignment="1">
      <alignment horizontal="center" vertical="center" wrapText="1"/>
    </xf>
    <xf numFmtId="0" fontId="35" fillId="17" borderId="78" xfId="0" applyFont="1" applyFill="1" applyBorder="1" applyAlignment="1">
      <alignment horizontal="center" vertical="center" wrapText="1"/>
    </xf>
    <xf numFmtId="0" fontId="35" fillId="17" borderId="79" xfId="0" applyFont="1" applyFill="1" applyBorder="1" applyAlignment="1">
      <alignment horizontal="center" vertical="center" wrapText="1"/>
    </xf>
    <xf numFmtId="0" fontId="35" fillId="17" borderId="80" xfId="0" applyFont="1" applyFill="1" applyBorder="1" applyAlignment="1">
      <alignment horizontal="center" vertical="center" wrapText="1"/>
    </xf>
    <xf numFmtId="0" fontId="35" fillId="17" borderId="81" xfId="0" applyFont="1" applyFill="1" applyBorder="1" applyAlignment="1">
      <alignment horizontal="center" vertical="center" wrapText="1"/>
    </xf>
    <xf numFmtId="0" fontId="35" fillId="17" borderId="82" xfId="0" applyFont="1" applyFill="1" applyBorder="1" applyAlignment="1">
      <alignment horizontal="center" vertical="center" wrapText="1"/>
    </xf>
    <xf numFmtId="0" fontId="35" fillId="18" borderId="31" xfId="0" applyFont="1" applyFill="1" applyBorder="1" applyAlignment="1">
      <alignment horizontal="center" vertical="center"/>
    </xf>
    <xf numFmtId="0" fontId="35" fillId="18" borderId="30" xfId="0" applyFont="1" applyFill="1" applyBorder="1" applyAlignment="1">
      <alignment horizontal="center" vertical="center"/>
    </xf>
    <xf numFmtId="0" fontId="35" fillId="18" borderId="25" xfId="0" applyFont="1" applyFill="1" applyBorder="1" applyAlignment="1">
      <alignment horizontal="center" vertical="center"/>
    </xf>
    <xf numFmtId="0" fontId="4" fillId="5" borderId="28" xfId="66" applyFill="1" applyBorder="1" applyAlignment="1">
      <alignment horizontal="center" vertical="center"/>
    </xf>
    <xf numFmtId="0" fontId="4" fillId="5" borderId="27" xfId="66" applyFill="1" applyBorder="1" applyAlignment="1">
      <alignment horizontal="center" vertical="center"/>
    </xf>
    <xf numFmtId="0" fontId="4" fillId="5" borderId="26" xfId="66" applyFill="1" applyBorder="1" applyAlignment="1">
      <alignment horizontal="center" vertical="center"/>
    </xf>
    <xf numFmtId="0" fontId="32" fillId="11" borderId="43" xfId="66" applyFont="1" applyFill="1" applyBorder="1" applyAlignment="1">
      <alignment horizontal="center" vertical="center" wrapText="1"/>
    </xf>
    <xf numFmtId="0" fontId="32" fillId="11" borderId="2" xfId="66" applyFont="1" applyFill="1" applyBorder="1" applyAlignment="1">
      <alignment horizontal="center" vertical="center"/>
    </xf>
    <xf numFmtId="0" fontId="32" fillId="11" borderId="10" xfId="66" applyFont="1" applyFill="1" applyBorder="1" applyAlignment="1">
      <alignment horizontal="center" vertical="center"/>
    </xf>
    <xf numFmtId="0" fontId="32" fillId="11" borderId="43" xfId="66" applyFont="1" applyFill="1" applyBorder="1" applyAlignment="1">
      <alignment horizontal="center" vertical="center"/>
    </xf>
    <xf numFmtId="0" fontId="32" fillId="11" borderId="34" xfId="66" applyFont="1" applyFill="1" applyBorder="1" applyAlignment="1">
      <alignment horizontal="center" vertical="center"/>
    </xf>
    <xf numFmtId="0" fontId="2" fillId="0" borderId="31" xfId="66" applyFont="1" applyBorder="1" applyAlignment="1">
      <alignment horizontal="center" vertical="center"/>
    </xf>
    <xf numFmtId="2" fontId="35" fillId="18" borderId="31" xfId="0" applyNumberFormat="1" applyFont="1" applyFill="1" applyBorder="1" applyAlignment="1">
      <alignment horizontal="center" vertical="center"/>
    </xf>
    <xf numFmtId="2" fontId="35" fillId="18" borderId="30" xfId="0" applyNumberFormat="1" applyFont="1" applyFill="1" applyBorder="1" applyAlignment="1">
      <alignment horizontal="center" vertical="center"/>
    </xf>
    <xf numFmtId="2" fontId="35" fillId="18" borderId="25" xfId="0" applyNumberFormat="1" applyFont="1" applyFill="1" applyBorder="1" applyAlignment="1">
      <alignment horizontal="center" vertical="center"/>
    </xf>
    <xf numFmtId="174" fontId="4" fillId="0" borderId="20" xfId="66" applyNumberFormat="1" applyBorder="1" applyAlignment="1">
      <alignment horizontal="center" vertical="center"/>
    </xf>
    <xf numFmtId="0" fontId="4" fillId="0" borderId="21" xfId="66" applyBorder="1" applyAlignment="1">
      <alignment horizontal="center" vertical="center"/>
    </xf>
    <xf numFmtId="0" fontId="4" fillId="0" borderId="24" xfId="66" applyBorder="1" applyAlignment="1">
      <alignment horizontal="center" vertical="center"/>
    </xf>
    <xf numFmtId="0" fontId="32" fillId="11" borderId="2" xfId="66" applyFont="1" applyFill="1" applyBorder="1" applyAlignment="1">
      <alignment horizontal="center" vertical="center" wrapText="1"/>
    </xf>
    <xf numFmtId="0" fontId="32" fillId="11" borderId="34" xfId="66" applyFont="1" applyFill="1" applyBorder="1" applyAlignment="1">
      <alignment horizontal="center" vertical="center" wrapText="1"/>
    </xf>
    <xf numFmtId="0" fontId="32" fillId="11" borderId="10" xfId="66" applyFont="1" applyFill="1" applyBorder="1" applyAlignment="1">
      <alignment horizontal="center" vertical="center" wrapText="1"/>
    </xf>
    <xf numFmtId="0" fontId="32" fillId="12" borderId="28" xfId="0" applyFont="1" applyFill="1" applyBorder="1" applyAlignment="1">
      <alignment horizontal="center" vertical="center"/>
    </xf>
    <xf numFmtId="0" fontId="32" fillId="12" borderId="27" xfId="0" applyFont="1" applyFill="1" applyBorder="1" applyAlignment="1">
      <alignment horizontal="center" vertical="center"/>
    </xf>
    <xf numFmtId="0" fontId="32" fillId="12" borderId="26" xfId="0" applyFont="1" applyFill="1" applyBorder="1" applyAlignment="1">
      <alignment horizontal="center" vertical="center"/>
    </xf>
    <xf numFmtId="0" fontId="42" fillId="8" borderId="28" xfId="68" applyFont="1" applyFill="1" applyBorder="1" applyAlignment="1">
      <alignment horizontal="center" vertical="top"/>
    </xf>
    <xf numFmtId="0" fontId="42" fillId="8" borderId="27" xfId="68" applyFont="1" applyFill="1" applyBorder="1" applyAlignment="1">
      <alignment horizontal="center" vertical="top"/>
    </xf>
    <xf numFmtId="0" fontId="42" fillId="8" borderId="26" xfId="68" applyFont="1" applyFill="1" applyBorder="1" applyAlignment="1">
      <alignment horizontal="center" vertical="top"/>
    </xf>
    <xf numFmtId="0" fontId="38" fillId="20" borderId="86" xfId="68" applyFont="1" applyFill="1" applyBorder="1" applyAlignment="1">
      <alignment horizontal="left" vertical="top" wrapText="1" indent="2"/>
    </xf>
    <xf numFmtId="0" fontId="38" fillId="20" borderId="85" xfId="68" applyFont="1" applyFill="1" applyBorder="1" applyAlignment="1">
      <alignment horizontal="left" vertical="top" wrapText="1" indent="2"/>
    </xf>
    <xf numFmtId="0" fontId="38" fillId="19" borderId="86" xfId="68" applyFont="1" applyFill="1" applyBorder="1" applyAlignment="1">
      <alignment horizontal="center" vertical="center" wrapText="1"/>
    </xf>
    <xf numFmtId="0" fontId="38" fillId="19" borderId="85" xfId="68" applyFont="1" applyFill="1" applyBorder="1" applyAlignment="1">
      <alignment horizontal="center" vertical="center" wrapText="1"/>
    </xf>
    <xf numFmtId="0" fontId="38" fillId="0" borderId="84" xfId="68" applyFont="1" applyBorder="1" applyAlignment="1">
      <alignment horizontal="left" vertical="center" wrapText="1"/>
    </xf>
    <xf numFmtId="0" fontId="38" fillId="0" borderId="83" xfId="68" applyFont="1" applyBorder="1" applyAlignment="1">
      <alignment horizontal="left" vertical="center" wrapText="1"/>
    </xf>
    <xf numFmtId="0" fontId="40" fillId="23" borderId="92" xfId="68" applyFont="1" applyFill="1" applyBorder="1" applyAlignment="1">
      <alignment horizontal="center" vertical="center" wrapText="1"/>
    </xf>
    <xf numFmtId="0" fontId="40" fillId="23" borderId="91" xfId="68" applyFont="1" applyFill="1" applyBorder="1" applyAlignment="1">
      <alignment horizontal="center" vertical="center" wrapText="1"/>
    </xf>
    <xf numFmtId="0" fontId="40" fillId="23" borderId="93" xfId="68" applyFont="1" applyFill="1" applyBorder="1" applyAlignment="1">
      <alignment horizontal="center" vertical="center" wrapText="1"/>
    </xf>
    <xf numFmtId="0" fontId="40" fillId="21" borderId="92" xfId="68" applyFont="1" applyFill="1" applyBorder="1" applyAlignment="1">
      <alignment horizontal="center" vertical="center" wrapText="1"/>
    </xf>
    <xf numFmtId="0" fontId="40" fillId="21" borderId="91" xfId="68" applyFont="1" applyFill="1" applyBorder="1" applyAlignment="1">
      <alignment horizontal="center" vertical="center" wrapText="1"/>
    </xf>
    <xf numFmtId="0" fontId="40" fillId="21" borderId="93" xfId="68" applyFont="1" applyFill="1" applyBorder="1" applyAlignment="1">
      <alignment horizontal="center" vertical="center" wrapText="1"/>
    </xf>
    <xf numFmtId="0" fontId="40" fillId="19" borderId="94" xfId="68" applyFont="1" applyFill="1" applyBorder="1" applyAlignment="1">
      <alignment horizontal="center" vertical="center" wrapText="1"/>
    </xf>
    <xf numFmtId="0" fontId="40" fillId="19" borderId="88" xfId="68" applyFont="1" applyFill="1" applyBorder="1" applyAlignment="1">
      <alignment horizontal="center" vertical="center" wrapText="1"/>
    </xf>
    <xf numFmtId="0" fontId="38" fillId="23" borderId="86" xfId="68" applyFont="1" applyFill="1" applyBorder="1" applyAlignment="1">
      <alignment horizontal="left" vertical="top" wrapText="1"/>
    </xf>
    <xf numFmtId="0" fontId="38" fillId="23" borderId="89" xfId="68" applyFont="1" applyFill="1" applyBorder="1" applyAlignment="1">
      <alignment horizontal="left" vertical="top" wrapText="1"/>
    </xf>
    <xf numFmtId="0" fontId="38" fillId="23" borderId="85" xfId="68" applyFont="1" applyFill="1" applyBorder="1" applyAlignment="1">
      <alignment horizontal="left" vertical="top" wrapText="1"/>
    </xf>
  </cellXfs>
  <cellStyles count="73">
    <cellStyle name="Euro" xfId="1" xr:uid="{00000000-0005-0000-0000-000000000000}"/>
    <cellStyle name="Hyperlink 2" xfId="2" xr:uid="{00000000-0005-0000-0000-000001000000}"/>
    <cellStyle name="Hyperlink 2 2" xfId="3" xr:uid="{00000000-0005-0000-0000-000002000000}"/>
    <cellStyle name="Hyperlink 3" xfId="4" xr:uid="{00000000-0005-0000-0000-000003000000}"/>
    <cellStyle name="Moeda" xfId="5" builtinId="4"/>
    <cellStyle name="Moeda 10" xfId="71" xr:uid="{AAFDB74D-2C0F-4040-AB44-5C51161419F6}"/>
    <cellStyle name="Moeda 2" xfId="6" xr:uid="{00000000-0005-0000-0000-000005000000}"/>
    <cellStyle name="Moeda 2 2" xfId="7" xr:uid="{00000000-0005-0000-0000-000006000000}"/>
    <cellStyle name="Moeda 2 2 2" xfId="8" xr:uid="{00000000-0005-0000-0000-000007000000}"/>
    <cellStyle name="Moeda 2 3" xfId="9" xr:uid="{00000000-0005-0000-0000-000008000000}"/>
    <cellStyle name="Moeda 2 4" xfId="10" xr:uid="{00000000-0005-0000-0000-000009000000}"/>
    <cellStyle name="Moeda 2 5" xfId="11" xr:uid="{00000000-0005-0000-0000-00000A000000}"/>
    <cellStyle name="Moeda 3" xfId="12" xr:uid="{00000000-0005-0000-0000-00000B000000}"/>
    <cellStyle name="Moeda 3 2" xfId="13" xr:uid="{00000000-0005-0000-0000-00000C000000}"/>
    <cellStyle name="Moeda 3 3" xfId="14" xr:uid="{00000000-0005-0000-0000-00000D000000}"/>
    <cellStyle name="Moeda 4" xfId="15" xr:uid="{00000000-0005-0000-0000-00000E000000}"/>
    <cellStyle name="Moeda 4 2" xfId="16" xr:uid="{00000000-0005-0000-0000-00000F000000}"/>
    <cellStyle name="Moeda 4 3" xfId="17" xr:uid="{00000000-0005-0000-0000-000010000000}"/>
    <cellStyle name="Moeda 4 4" xfId="18" xr:uid="{00000000-0005-0000-0000-000011000000}"/>
    <cellStyle name="Moeda 4 5" xfId="19" xr:uid="{00000000-0005-0000-0000-000012000000}"/>
    <cellStyle name="Moeda 4 6" xfId="20" xr:uid="{00000000-0005-0000-0000-000013000000}"/>
    <cellStyle name="Moeda 4 7" xfId="21" xr:uid="{00000000-0005-0000-0000-000014000000}"/>
    <cellStyle name="Moeda 4_Atacadão_Vigilância - Taguatinga" xfId="22" xr:uid="{00000000-0005-0000-0000-000015000000}"/>
    <cellStyle name="Moeda 5" xfId="23" xr:uid="{00000000-0005-0000-0000-000016000000}"/>
    <cellStyle name="Moeda 6" xfId="24" xr:uid="{00000000-0005-0000-0000-000017000000}"/>
    <cellStyle name="Moeda 7" xfId="25" xr:uid="{00000000-0005-0000-0000-000018000000}"/>
    <cellStyle name="Moeda 8" xfId="26" xr:uid="{00000000-0005-0000-0000-000019000000}"/>
    <cellStyle name="Moeda 8 2" xfId="72" xr:uid="{3FA301D3-62D3-4A37-91F6-D1F3829A54E9}"/>
    <cellStyle name="Moeda 9" xfId="67" xr:uid="{2C95744E-CFBA-4E75-A40B-EAFAB5C8BEE7}"/>
    <cellStyle name="Normal" xfId="0" builtinId="0"/>
    <cellStyle name="Normal 2" xfId="27" xr:uid="{00000000-0005-0000-0000-00001B000000}"/>
    <cellStyle name="Normal 2 2" xfId="28" xr:uid="{00000000-0005-0000-0000-00001C000000}"/>
    <cellStyle name="Normal 2 3" xfId="69" xr:uid="{CA0F9A3E-061A-4547-8C4D-DD1D5EA42AD8}"/>
    <cellStyle name="Normal 3" xfId="29" xr:uid="{00000000-0005-0000-0000-00001D000000}"/>
    <cellStyle name="Normal 3 2" xfId="30" xr:uid="{00000000-0005-0000-0000-00001E000000}"/>
    <cellStyle name="Normal 3__HPlus_Vigilancia_Reajuste 2012" xfId="31" xr:uid="{00000000-0005-0000-0000-00001F000000}"/>
    <cellStyle name="Normal 4" xfId="32" xr:uid="{00000000-0005-0000-0000-000020000000}"/>
    <cellStyle name="Normal 5" xfId="33" xr:uid="{00000000-0005-0000-0000-000021000000}"/>
    <cellStyle name="Normal 6" xfId="34" xr:uid="{00000000-0005-0000-0000-000022000000}"/>
    <cellStyle name="Normal 7" xfId="66" xr:uid="{58F3AD9B-FA01-4D35-AE14-BD0FBD091B48}"/>
    <cellStyle name="Normal 8" xfId="68" xr:uid="{3137FD1A-E475-4DFD-A90F-1654DC14F019}"/>
    <cellStyle name="Normal 9" xfId="70" xr:uid="{A643E158-D0B1-46A3-B96A-52DE314532DE}"/>
    <cellStyle name="Porcentagem 2" xfId="35" xr:uid="{00000000-0005-0000-0000-000023000000}"/>
    <cellStyle name="Porcentagem 3" xfId="36" xr:uid="{00000000-0005-0000-0000-000024000000}"/>
    <cellStyle name="Porcentagem 3 2" xfId="37" xr:uid="{00000000-0005-0000-0000-000025000000}"/>
    <cellStyle name="Porcentagem 3 3" xfId="38" xr:uid="{00000000-0005-0000-0000-000026000000}"/>
    <cellStyle name="Porcentagem 4" xfId="39" xr:uid="{00000000-0005-0000-0000-000027000000}"/>
    <cellStyle name="Porcentagem 5" xfId="40" xr:uid="{00000000-0005-0000-0000-000028000000}"/>
    <cellStyle name="Separador de milhares 2" xfId="41" xr:uid="{00000000-0005-0000-0000-000029000000}"/>
    <cellStyle name="Separador de milhares 2 2" xfId="42" xr:uid="{00000000-0005-0000-0000-00002A000000}"/>
    <cellStyle name="Separador de milhares 2 2 2" xfId="43" xr:uid="{00000000-0005-0000-0000-00002B000000}"/>
    <cellStyle name="Separador de milhares 2 3" xfId="44" xr:uid="{00000000-0005-0000-0000-00002C000000}"/>
    <cellStyle name="Separador de milhares 2 4" xfId="45" xr:uid="{00000000-0005-0000-0000-00002D000000}"/>
    <cellStyle name="Separador de milhares 2 5" xfId="46" xr:uid="{00000000-0005-0000-0000-00002E000000}"/>
    <cellStyle name="Separador de milhares 2_Atacadão_Vigilância - Taguatinga" xfId="47" xr:uid="{00000000-0005-0000-0000-00002F000000}"/>
    <cellStyle name="Separador de milhares 3" xfId="48" xr:uid="{00000000-0005-0000-0000-000030000000}"/>
    <cellStyle name="Separador de milhares 3 2" xfId="49" xr:uid="{00000000-0005-0000-0000-000031000000}"/>
    <cellStyle name="Separador de milhares 3 3" xfId="50" xr:uid="{00000000-0005-0000-0000-000032000000}"/>
    <cellStyle name="Separador de milhares 4" xfId="51" xr:uid="{00000000-0005-0000-0000-000033000000}"/>
    <cellStyle name="Separador de milhares 4 10" xfId="52" xr:uid="{00000000-0005-0000-0000-000034000000}"/>
    <cellStyle name="Separador de milhares 4 2" xfId="53" xr:uid="{00000000-0005-0000-0000-000035000000}"/>
    <cellStyle name="Separador de milhares 4 3" xfId="54" xr:uid="{00000000-0005-0000-0000-000036000000}"/>
    <cellStyle name="Separador de milhares 4 4" xfId="55" xr:uid="{00000000-0005-0000-0000-000037000000}"/>
    <cellStyle name="Separador de milhares 4 5" xfId="56" xr:uid="{00000000-0005-0000-0000-000038000000}"/>
    <cellStyle name="Separador de milhares 4 6" xfId="57" xr:uid="{00000000-0005-0000-0000-000039000000}"/>
    <cellStyle name="Separador de milhares 4 7" xfId="58" xr:uid="{00000000-0005-0000-0000-00003A000000}"/>
    <cellStyle name="Separador de milhares 4 8" xfId="59" xr:uid="{00000000-0005-0000-0000-00003B000000}"/>
    <cellStyle name="Separador de milhares 4 9" xfId="60" xr:uid="{00000000-0005-0000-0000-00003C000000}"/>
    <cellStyle name="Separador de milhares 4_Atacadão_Vigilância - Taguatinga" xfId="61" xr:uid="{00000000-0005-0000-0000-00003D000000}"/>
    <cellStyle name="Separador de milhares 5" xfId="62" xr:uid="{00000000-0005-0000-0000-00003E000000}"/>
    <cellStyle name="Título 1 1" xfId="63" xr:uid="{00000000-0005-0000-0000-00003F000000}"/>
    <cellStyle name="Título 1 1 1" xfId="64" xr:uid="{00000000-0005-0000-0000-000040000000}"/>
    <cellStyle name="Vírgula 2" xfId="65" xr:uid="{00000000-0005-0000-0000-000041000000}"/>
  </cellStyles>
  <dxfs count="0"/>
  <tableStyles count="0" defaultTableStyle="TableStyleMedium9" defaultPivotStyle="PivotStyleLight16"/>
  <colors>
    <mruColors>
      <color rgb="FFFBFE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8494C5-3229-4EAD-B7C6-C86855117838}">
  <sheetPr>
    <pageSetUpPr fitToPage="1"/>
  </sheetPr>
  <dimension ref="A1:H81"/>
  <sheetViews>
    <sheetView tabSelected="1" view="pageBreakPreview" zoomScaleNormal="100" zoomScaleSheetLayoutView="100" workbookViewId="0">
      <selection activeCell="J15" sqref="J15"/>
    </sheetView>
  </sheetViews>
  <sheetFormatPr defaultRowHeight="12.75" x14ac:dyDescent="0.2"/>
  <cols>
    <col min="1" max="1" width="29.140625" style="172" customWidth="1"/>
    <col min="2" max="3" width="20" style="172" customWidth="1"/>
    <col min="4" max="4" width="17.85546875" style="172" customWidth="1"/>
    <col min="5" max="5" width="21.7109375" style="172" customWidth="1"/>
    <col min="6" max="6" width="9.140625" style="172"/>
    <col min="7" max="7" width="19.140625" style="172" customWidth="1"/>
    <col min="8" max="16384" width="9.140625" style="172"/>
  </cols>
  <sheetData>
    <row r="1" spans="1:5" ht="13.5" thickBot="1" x14ac:dyDescent="0.25"/>
    <row r="2" spans="1:5" ht="12.75" customHeight="1" x14ac:dyDescent="0.2">
      <c r="A2" s="248" t="s">
        <v>357</v>
      </c>
      <c r="B2" s="249"/>
      <c r="C2" s="249"/>
      <c r="D2" s="249"/>
      <c r="E2" s="249"/>
    </row>
    <row r="3" spans="1:5" ht="12.75" customHeight="1" x14ac:dyDescent="0.2">
      <c r="A3" s="250"/>
      <c r="B3" s="251"/>
      <c r="C3" s="251"/>
      <c r="D3" s="251"/>
      <c r="E3" s="251"/>
    </row>
    <row r="4" spans="1:5" ht="18" customHeight="1" thickBot="1" x14ac:dyDescent="0.25">
      <c r="A4" s="252"/>
      <c r="B4" s="253"/>
      <c r="C4" s="253"/>
      <c r="D4" s="253"/>
      <c r="E4" s="253"/>
    </row>
    <row r="5" spans="1:5" x14ac:dyDescent="0.2">
      <c r="A5" s="202"/>
      <c r="B5" s="202"/>
      <c r="C5" s="202"/>
      <c r="D5" s="202"/>
      <c r="E5" s="202"/>
    </row>
    <row r="6" spans="1:5" ht="18" x14ac:dyDescent="0.2">
      <c r="A6" s="254" t="s">
        <v>125</v>
      </c>
      <c r="B6" s="254"/>
      <c r="C6" s="254"/>
      <c r="D6" s="254"/>
      <c r="E6" s="254"/>
    </row>
    <row r="7" spans="1:5" ht="15" x14ac:dyDescent="0.2">
      <c r="A7" s="201"/>
      <c r="B7" s="201"/>
      <c r="C7" s="201"/>
      <c r="D7" s="201"/>
      <c r="E7" s="201"/>
    </row>
    <row r="8" spans="1:5" ht="15" x14ac:dyDescent="0.2">
      <c r="A8" s="255" t="s">
        <v>126</v>
      </c>
      <c r="B8" s="255"/>
      <c r="C8" s="255"/>
      <c r="D8" s="255"/>
      <c r="E8" s="255"/>
    </row>
    <row r="9" spans="1:5" ht="45" x14ac:dyDescent="0.25">
      <c r="A9" s="199" t="s">
        <v>113</v>
      </c>
      <c r="B9" s="194" t="s">
        <v>114</v>
      </c>
      <c r="C9" s="193" t="s">
        <v>136</v>
      </c>
      <c r="D9" s="199" t="s">
        <v>115</v>
      </c>
      <c r="E9" s="198" t="s">
        <v>118</v>
      </c>
    </row>
    <row r="10" spans="1:5" ht="38.25" x14ac:dyDescent="0.2">
      <c r="A10" s="197" t="s">
        <v>137</v>
      </c>
      <c r="B10" s="189"/>
      <c r="C10" s="200">
        <v>1</v>
      </c>
      <c r="D10" s="191">
        <v>2</v>
      </c>
      <c r="E10" s="189"/>
    </row>
    <row r="11" spans="1:5" ht="38.25" x14ac:dyDescent="0.2">
      <c r="A11" s="197" t="s">
        <v>140</v>
      </c>
      <c r="B11" s="189"/>
      <c r="C11" s="200">
        <v>1</v>
      </c>
      <c r="D11" s="191">
        <v>2</v>
      </c>
      <c r="E11" s="189"/>
    </row>
    <row r="12" spans="1:5" ht="38.25" customHeight="1" x14ac:dyDescent="0.2">
      <c r="A12" s="197" t="s">
        <v>138</v>
      </c>
      <c r="B12" s="189"/>
      <c r="C12" s="200">
        <v>2</v>
      </c>
      <c r="D12" s="191">
        <v>4</v>
      </c>
      <c r="E12" s="189"/>
    </row>
    <row r="13" spans="1:5" ht="38.25" customHeight="1" x14ac:dyDescent="0.2">
      <c r="A13" s="197" t="s">
        <v>139</v>
      </c>
      <c r="B13" s="189"/>
      <c r="C13" s="200">
        <v>2</v>
      </c>
      <c r="D13" s="191">
        <v>4</v>
      </c>
      <c r="E13" s="189"/>
    </row>
    <row r="14" spans="1:5" ht="15" x14ac:dyDescent="0.2">
      <c r="A14" s="240" t="s">
        <v>116</v>
      </c>
      <c r="B14" s="240"/>
      <c r="C14" s="240"/>
      <c r="D14" s="240"/>
      <c r="E14" s="187"/>
    </row>
    <row r="16" spans="1:5" ht="15" x14ac:dyDescent="0.2">
      <c r="A16" s="256" t="s">
        <v>127</v>
      </c>
      <c r="B16" s="256"/>
      <c r="C16" s="256"/>
      <c r="D16" s="256"/>
      <c r="E16" s="256"/>
    </row>
    <row r="17" spans="1:8" ht="45" x14ac:dyDescent="0.25">
      <c r="A17" s="199" t="s">
        <v>113</v>
      </c>
      <c r="B17" s="194" t="s">
        <v>114</v>
      </c>
      <c r="C17" s="193" t="s">
        <v>136</v>
      </c>
      <c r="D17" s="199" t="s">
        <v>115</v>
      </c>
      <c r="E17" s="198" t="s">
        <v>118</v>
      </c>
    </row>
    <row r="18" spans="1:8" ht="38.25" x14ac:dyDescent="0.2">
      <c r="A18" s="197" t="s">
        <v>137</v>
      </c>
      <c r="B18" s="189"/>
      <c r="C18" s="191">
        <v>1</v>
      </c>
      <c r="D18" s="191">
        <v>2</v>
      </c>
      <c r="E18" s="189"/>
    </row>
    <row r="19" spans="1:8" ht="38.25" x14ac:dyDescent="0.2">
      <c r="A19" s="197" t="s">
        <v>140</v>
      </c>
      <c r="B19" s="189"/>
      <c r="C19" s="191">
        <v>1</v>
      </c>
      <c r="D19" s="191">
        <v>2</v>
      </c>
      <c r="E19" s="189"/>
    </row>
    <row r="20" spans="1:8" ht="38.25" x14ac:dyDescent="0.2">
      <c r="A20" s="197" t="s">
        <v>141</v>
      </c>
      <c r="B20" s="189"/>
      <c r="C20" s="191">
        <v>1</v>
      </c>
      <c r="D20" s="191">
        <v>2</v>
      </c>
      <c r="E20" s="189"/>
    </row>
    <row r="21" spans="1:8" ht="38.25" x14ac:dyDescent="0.2">
      <c r="A21" s="197" t="s">
        <v>139</v>
      </c>
      <c r="B21" s="189"/>
      <c r="C21" s="191">
        <v>1</v>
      </c>
      <c r="D21" s="191">
        <v>2</v>
      </c>
      <c r="E21" s="189"/>
    </row>
    <row r="22" spans="1:8" ht="15" x14ac:dyDescent="0.2">
      <c r="A22" s="240" t="s">
        <v>116</v>
      </c>
      <c r="B22" s="240"/>
      <c r="C22" s="240"/>
      <c r="D22" s="240"/>
      <c r="E22" s="187"/>
    </row>
    <row r="24" spans="1:8" ht="15" x14ac:dyDescent="0.2">
      <c r="A24" s="241" t="s">
        <v>358</v>
      </c>
      <c r="B24" s="241"/>
      <c r="C24" s="241"/>
      <c r="D24" s="241"/>
      <c r="E24" s="241"/>
      <c r="F24" s="179"/>
    </row>
    <row r="25" spans="1:8" ht="14.25" x14ac:dyDescent="0.2">
      <c r="A25" s="242" t="s">
        <v>117</v>
      </c>
      <c r="B25" s="243"/>
      <c r="C25" s="243"/>
      <c r="D25" s="243"/>
      <c r="E25" s="196"/>
      <c r="F25" s="180"/>
    </row>
    <row r="26" spans="1:8" ht="13.5" thickBot="1" x14ac:dyDescent="0.25">
      <c r="A26" s="173"/>
      <c r="B26" s="173"/>
      <c r="C26" s="173"/>
      <c r="D26" s="173"/>
      <c r="E26" s="173"/>
      <c r="F26" s="180"/>
      <c r="H26" s="179"/>
    </row>
    <row r="27" spans="1:8" ht="12.75" customHeight="1" x14ac:dyDescent="0.2">
      <c r="A27" s="244" t="s">
        <v>359</v>
      </c>
      <c r="B27" s="245"/>
      <c r="C27" s="245"/>
      <c r="D27" s="245"/>
      <c r="E27" s="245"/>
      <c r="F27" s="180"/>
      <c r="H27" s="179"/>
    </row>
    <row r="28" spans="1:8" ht="12.75" customHeight="1" thickBot="1" x14ac:dyDescent="0.25">
      <c r="A28" s="246"/>
      <c r="B28" s="247"/>
      <c r="C28" s="247"/>
      <c r="D28" s="247"/>
      <c r="E28" s="247"/>
      <c r="F28" s="180"/>
      <c r="H28" s="179"/>
    </row>
    <row r="29" spans="1:8" x14ac:dyDescent="0.2">
      <c r="A29" s="173"/>
      <c r="B29" s="173"/>
      <c r="C29" s="173"/>
      <c r="D29" s="173"/>
      <c r="E29" s="173"/>
      <c r="F29" s="180"/>
      <c r="H29" s="179"/>
    </row>
    <row r="30" spans="1:8" ht="30" x14ac:dyDescent="0.25">
      <c r="A30" s="195"/>
      <c r="B30" s="194"/>
      <c r="C30" s="193"/>
      <c r="D30" s="188" t="s">
        <v>373</v>
      </c>
      <c r="E30" s="193" t="s">
        <v>377</v>
      </c>
      <c r="F30" s="180"/>
      <c r="H30" s="179"/>
    </row>
    <row r="31" spans="1:8" ht="45" customHeight="1" x14ac:dyDescent="0.2">
      <c r="A31" s="210" t="s">
        <v>371</v>
      </c>
      <c r="B31" s="192" t="s">
        <v>374</v>
      </c>
      <c r="C31" s="191" t="s">
        <v>363</v>
      </c>
      <c r="D31" s="190" t="s">
        <v>376</v>
      </c>
      <c r="E31" s="189"/>
      <c r="F31" s="180"/>
      <c r="H31" s="179"/>
    </row>
    <row r="32" spans="1:8" ht="45" customHeight="1" x14ac:dyDescent="0.2">
      <c r="A32" s="210" t="s">
        <v>372</v>
      </c>
      <c r="B32" s="192" t="s">
        <v>375</v>
      </c>
      <c r="C32" s="191" t="s">
        <v>363</v>
      </c>
      <c r="D32" s="190" t="s">
        <v>376</v>
      </c>
      <c r="E32" s="189"/>
      <c r="F32" s="180"/>
      <c r="H32" s="179"/>
    </row>
    <row r="33" spans="1:8" ht="15" x14ac:dyDescent="0.2">
      <c r="A33" s="240" t="s">
        <v>386</v>
      </c>
      <c r="B33" s="240"/>
      <c r="C33" s="240"/>
      <c r="D33" s="240"/>
      <c r="E33" s="187"/>
      <c r="F33" s="180"/>
      <c r="H33" s="179"/>
    </row>
    <row r="34" spans="1:8" ht="13.5" thickBot="1" x14ac:dyDescent="0.25">
      <c r="A34" s="173"/>
      <c r="B34" s="173"/>
      <c r="C34" s="173"/>
      <c r="D34" s="173"/>
      <c r="E34" s="173"/>
      <c r="F34" s="180"/>
      <c r="H34" s="179"/>
    </row>
    <row r="35" spans="1:8" ht="15" x14ac:dyDescent="0.2">
      <c r="A35" s="225" t="s">
        <v>378</v>
      </c>
      <c r="B35" s="226"/>
      <c r="C35" s="226"/>
      <c r="D35" s="226"/>
      <c r="E35" s="227"/>
      <c r="F35" s="180"/>
      <c r="H35" s="179"/>
    </row>
    <row r="36" spans="1:8" ht="14.25" x14ac:dyDescent="0.2">
      <c r="A36" s="228" t="s">
        <v>388</v>
      </c>
      <c r="B36" s="229"/>
      <c r="C36" s="229"/>
      <c r="D36" s="230"/>
      <c r="E36" s="186"/>
      <c r="F36" s="180"/>
      <c r="H36" s="179"/>
    </row>
    <row r="37" spans="1:8" ht="14.25" x14ac:dyDescent="0.2">
      <c r="A37" s="231" t="s">
        <v>389</v>
      </c>
      <c r="B37" s="232"/>
      <c r="C37" s="232"/>
      <c r="D37" s="233"/>
      <c r="E37" s="186"/>
      <c r="F37" s="180"/>
      <c r="H37" s="179"/>
    </row>
    <row r="38" spans="1:8" ht="14.25" customHeight="1" thickBot="1" x14ac:dyDescent="0.25">
      <c r="A38" s="234" t="s">
        <v>387</v>
      </c>
      <c r="B38" s="235"/>
      <c r="C38" s="235"/>
      <c r="D38" s="236"/>
      <c r="E38" s="185"/>
      <c r="F38" s="180"/>
      <c r="H38" s="179"/>
    </row>
    <row r="39" spans="1:8" ht="14.25" customHeight="1" thickBot="1" x14ac:dyDescent="0.25">
      <c r="A39" s="184"/>
      <c r="B39" s="173"/>
      <c r="C39" s="173"/>
      <c r="D39" s="173"/>
      <c r="E39" s="183"/>
      <c r="F39" s="180"/>
      <c r="H39" s="179"/>
    </row>
    <row r="40" spans="1:8" ht="14.25" customHeight="1" thickBot="1" x14ac:dyDescent="0.25">
      <c r="A40" s="237" t="s">
        <v>405</v>
      </c>
      <c r="B40" s="238"/>
      <c r="C40" s="238"/>
      <c r="D40" s="238"/>
      <c r="E40" s="239"/>
      <c r="F40" s="180"/>
      <c r="H40" s="179"/>
    </row>
    <row r="41" spans="1:8" ht="14.25" customHeight="1" x14ac:dyDescent="0.2">
      <c r="A41" s="182" t="s">
        <v>404</v>
      </c>
      <c r="B41" s="181" t="s">
        <v>403</v>
      </c>
      <c r="C41" s="223" t="s">
        <v>402</v>
      </c>
      <c r="D41" s="223"/>
      <c r="E41" s="224"/>
      <c r="F41" s="180"/>
      <c r="H41" s="179"/>
    </row>
    <row r="42" spans="1:8" ht="14.25" customHeight="1" x14ac:dyDescent="0.2">
      <c r="A42" s="203" t="s">
        <v>401</v>
      </c>
      <c r="B42" s="204"/>
      <c r="C42" s="213" t="s">
        <v>406</v>
      </c>
      <c r="D42" s="213"/>
      <c r="E42" s="214"/>
      <c r="F42" s="180"/>
      <c r="H42" s="179"/>
    </row>
    <row r="43" spans="1:8" ht="14.25" customHeight="1" x14ac:dyDescent="0.2">
      <c r="A43" s="205">
        <v>45413</v>
      </c>
      <c r="B43" s="204"/>
      <c r="C43" s="213" t="s">
        <v>407</v>
      </c>
      <c r="D43" s="213"/>
      <c r="E43" s="214"/>
      <c r="F43" s="180"/>
      <c r="H43" s="179"/>
    </row>
    <row r="44" spans="1:8" ht="14.25" customHeight="1" x14ac:dyDescent="0.2">
      <c r="A44" s="205">
        <v>45444</v>
      </c>
      <c r="B44" s="204"/>
      <c r="C44" s="213" t="s">
        <v>408</v>
      </c>
      <c r="D44" s="213"/>
      <c r="E44" s="214"/>
      <c r="F44" s="180"/>
      <c r="H44" s="179"/>
    </row>
    <row r="45" spans="1:8" ht="14.25" customHeight="1" x14ac:dyDescent="0.2">
      <c r="A45" s="205">
        <v>45474</v>
      </c>
      <c r="B45" s="204"/>
      <c r="C45" s="213" t="s">
        <v>409</v>
      </c>
      <c r="D45" s="213"/>
      <c r="E45" s="214"/>
      <c r="F45" s="180"/>
      <c r="H45" s="179"/>
    </row>
    <row r="46" spans="1:8" ht="14.25" customHeight="1" x14ac:dyDescent="0.2">
      <c r="A46" s="205">
        <v>45505</v>
      </c>
      <c r="B46" s="204"/>
      <c r="C46" s="213" t="s">
        <v>409</v>
      </c>
      <c r="D46" s="213"/>
      <c r="E46" s="214"/>
      <c r="F46" s="180"/>
      <c r="H46" s="179"/>
    </row>
    <row r="47" spans="1:8" ht="14.25" customHeight="1" x14ac:dyDescent="0.2">
      <c r="A47" s="205">
        <v>45536</v>
      </c>
      <c r="B47" s="204"/>
      <c r="C47" s="213" t="s">
        <v>409</v>
      </c>
      <c r="D47" s="213"/>
      <c r="E47" s="214"/>
      <c r="F47" s="180"/>
      <c r="H47" s="179"/>
    </row>
    <row r="48" spans="1:8" x14ac:dyDescent="0.2">
      <c r="A48" s="205">
        <v>45566</v>
      </c>
      <c r="B48" s="204"/>
      <c r="C48" s="213" t="s">
        <v>409</v>
      </c>
      <c r="D48" s="213"/>
      <c r="E48" s="214"/>
      <c r="F48" s="180"/>
      <c r="H48" s="179"/>
    </row>
    <row r="49" spans="1:7" x14ac:dyDescent="0.2">
      <c r="A49" s="205">
        <v>45597</v>
      </c>
      <c r="B49" s="204"/>
      <c r="C49" s="213" t="s">
        <v>409</v>
      </c>
      <c r="D49" s="213"/>
      <c r="E49" s="214"/>
    </row>
    <row r="50" spans="1:7" x14ac:dyDescent="0.2">
      <c r="A50" s="205">
        <v>45627</v>
      </c>
      <c r="B50" s="204"/>
      <c r="C50" s="213" t="s">
        <v>409</v>
      </c>
      <c r="D50" s="213"/>
      <c r="E50" s="214"/>
    </row>
    <row r="51" spans="1:7" x14ac:dyDescent="0.2">
      <c r="A51" s="205">
        <v>45658</v>
      </c>
      <c r="B51" s="204"/>
      <c r="C51" s="213" t="s">
        <v>409</v>
      </c>
      <c r="D51" s="213"/>
      <c r="E51" s="214"/>
    </row>
    <row r="52" spans="1:7" x14ac:dyDescent="0.2">
      <c r="A52" s="205">
        <v>45689</v>
      </c>
      <c r="B52" s="204"/>
      <c r="C52" s="213" t="s">
        <v>409</v>
      </c>
      <c r="D52" s="213"/>
      <c r="E52" s="214"/>
      <c r="G52" s="178"/>
    </row>
    <row r="53" spans="1:7" x14ac:dyDescent="0.2">
      <c r="A53" s="205">
        <v>45717</v>
      </c>
      <c r="B53" s="204"/>
      <c r="C53" s="213" t="s">
        <v>409</v>
      </c>
      <c r="D53" s="213"/>
      <c r="E53" s="214"/>
    </row>
    <row r="54" spans="1:7" x14ac:dyDescent="0.2">
      <c r="A54" s="205">
        <v>45748</v>
      </c>
      <c r="B54" s="204"/>
      <c r="C54" s="213" t="s">
        <v>409</v>
      </c>
      <c r="D54" s="213"/>
      <c r="E54" s="214"/>
    </row>
    <row r="55" spans="1:7" x14ac:dyDescent="0.2">
      <c r="A55" s="205">
        <v>45778</v>
      </c>
      <c r="B55" s="204"/>
      <c r="C55" s="213" t="s">
        <v>409</v>
      </c>
      <c r="D55" s="213"/>
      <c r="E55" s="214"/>
    </row>
    <row r="56" spans="1:7" x14ac:dyDescent="0.2">
      <c r="A56" s="205">
        <v>45809</v>
      </c>
      <c r="B56" s="204"/>
      <c r="C56" s="213" t="s">
        <v>409</v>
      </c>
      <c r="D56" s="213"/>
      <c r="E56" s="214"/>
    </row>
    <row r="57" spans="1:7" x14ac:dyDescent="0.2">
      <c r="A57" s="205">
        <v>45839</v>
      </c>
      <c r="B57" s="204"/>
      <c r="C57" s="213" t="s">
        <v>409</v>
      </c>
      <c r="D57" s="213"/>
      <c r="E57" s="214"/>
    </row>
    <row r="58" spans="1:7" x14ac:dyDescent="0.2">
      <c r="A58" s="205">
        <v>45870</v>
      </c>
      <c r="B58" s="204"/>
      <c r="C58" s="213" t="s">
        <v>409</v>
      </c>
      <c r="D58" s="213"/>
      <c r="E58" s="214"/>
    </row>
    <row r="59" spans="1:7" x14ac:dyDescent="0.2">
      <c r="A59" s="205">
        <v>45901</v>
      </c>
      <c r="B59" s="204"/>
      <c r="C59" s="213" t="s">
        <v>409</v>
      </c>
      <c r="D59" s="213"/>
      <c r="E59" s="214"/>
    </row>
    <row r="60" spans="1:7" x14ac:dyDescent="0.2">
      <c r="A60" s="205">
        <v>45931</v>
      </c>
      <c r="B60" s="204"/>
      <c r="C60" s="213" t="s">
        <v>409</v>
      </c>
      <c r="D60" s="213"/>
      <c r="E60" s="214"/>
    </row>
    <row r="61" spans="1:7" x14ac:dyDescent="0.2">
      <c r="A61" s="205">
        <v>45962</v>
      </c>
      <c r="B61" s="204"/>
      <c r="C61" s="213" t="s">
        <v>409</v>
      </c>
      <c r="D61" s="213"/>
      <c r="E61" s="214"/>
    </row>
    <row r="62" spans="1:7" x14ac:dyDescent="0.2">
      <c r="A62" s="205">
        <v>45992</v>
      </c>
      <c r="B62" s="204"/>
      <c r="C62" s="213" t="s">
        <v>409</v>
      </c>
      <c r="D62" s="213"/>
      <c r="E62" s="214"/>
    </row>
    <row r="63" spans="1:7" x14ac:dyDescent="0.2">
      <c r="A63" s="205">
        <v>46023</v>
      </c>
      <c r="B63" s="204"/>
      <c r="C63" s="213" t="s">
        <v>409</v>
      </c>
      <c r="D63" s="213"/>
      <c r="E63" s="214"/>
    </row>
    <row r="64" spans="1:7" x14ac:dyDescent="0.2">
      <c r="A64" s="205">
        <v>46054</v>
      </c>
      <c r="B64" s="204"/>
      <c r="C64" s="213" t="s">
        <v>409</v>
      </c>
      <c r="D64" s="213"/>
      <c r="E64" s="214"/>
    </row>
    <row r="65" spans="1:5" x14ac:dyDescent="0.2">
      <c r="A65" s="205">
        <v>46082</v>
      </c>
      <c r="B65" s="204"/>
      <c r="C65" s="213" t="s">
        <v>409</v>
      </c>
      <c r="D65" s="213"/>
      <c r="E65" s="214"/>
    </row>
    <row r="66" spans="1:5" ht="13.5" thickBot="1" x14ac:dyDescent="0.25">
      <c r="A66" s="206" t="s">
        <v>400</v>
      </c>
      <c r="B66" s="207"/>
      <c r="C66" s="217" t="s">
        <v>399</v>
      </c>
      <c r="D66" s="217"/>
      <c r="E66" s="218"/>
    </row>
    <row r="67" spans="1:5" ht="15.75" thickBot="1" x14ac:dyDescent="0.3">
      <c r="A67" s="175" t="s">
        <v>41</v>
      </c>
      <c r="B67" s="174"/>
      <c r="C67" s="221" t="s">
        <v>398</v>
      </c>
      <c r="D67" s="221"/>
      <c r="E67" s="222"/>
    </row>
    <row r="68" spans="1:5" ht="14.25" x14ac:dyDescent="0.2">
      <c r="A68" s="177"/>
      <c r="B68" s="208"/>
      <c r="C68" s="215" t="s">
        <v>397</v>
      </c>
      <c r="D68" s="215"/>
      <c r="E68" s="216"/>
    </row>
    <row r="69" spans="1:5" ht="15" thickBot="1" x14ac:dyDescent="0.25">
      <c r="A69" s="176"/>
      <c r="B69" s="209"/>
      <c r="C69" s="217" t="s">
        <v>396</v>
      </c>
      <c r="D69" s="217"/>
      <c r="E69" s="218"/>
    </row>
    <row r="70" spans="1:5" ht="15.75" thickBot="1" x14ac:dyDescent="0.3">
      <c r="A70" s="211" t="s">
        <v>41</v>
      </c>
      <c r="B70" s="212"/>
      <c r="C70" s="219" t="s">
        <v>395</v>
      </c>
      <c r="D70" s="219"/>
      <c r="E70" s="220"/>
    </row>
    <row r="72" spans="1:5" x14ac:dyDescent="0.2">
      <c r="A72" s="173"/>
      <c r="B72" s="173"/>
      <c r="C72" s="173"/>
      <c r="D72" s="173"/>
    </row>
    <row r="73" spans="1:5" x14ac:dyDescent="0.2">
      <c r="A73" s="173"/>
      <c r="B73" s="173"/>
      <c r="C73" s="173"/>
      <c r="D73" s="173"/>
    </row>
    <row r="74" spans="1:5" x14ac:dyDescent="0.2">
      <c r="A74" s="173"/>
      <c r="B74" s="173"/>
      <c r="C74" s="173"/>
      <c r="D74" s="173"/>
    </row>
    <row r="75" spans="1:5" x14ac:dyDescent="0.2">
      <c r="A75" s="173"/>
      <c r="B75" s="173"/>
      <c r="C75" s="173"/>
      <c r="D75" s="173"/>
    </row>
    <row r="76" spans="1:5" x14ac:dyDescent="0.2">
      <c r="A76" s="173"/>
      <c r="B76" s="173"/>
      <c r="C76" s="173"/>
      <c r="D76" s="173"/>
    </row>
    <row r="77" spans="1:5" x14ac:dyDescent="0.2">
      <c r="A77" s="173"/>
      <c r="B77" s="173"/>
      <c r="C77" s="173"/>
      <c r="D77" s="173"/>
    </row>
    <row r="78" spans="1:5" x14ac:dyDescent="0.2">
      <c r="A78" s="173"/>
      <c r="B78" s="173"/>
      <c r="C78" s="173"/>
      <c r="D78" s="173"/>
    </row>
    <row r="79" spans="1:5" x14ac:dyDescent="0.2">
      <c r="A79" s="173"/>
      <c r="B79" s="173"/>
      <c r="C79" s="173"/>
      <c r="D79" s="173"/>
    </row>
    <row r="80" spans="1:5" x14ac:dyDescent="0.2">
      <c r="A80" s="173"/>
      <c r="B80" s="173"/>
      <c r="C80" s="173"/>
      <c r="D80" s="173"/>
    </row>
    <row r="81" spans="1:4" x14ac:dyDescent="0.2">
      <c r="A81" s="173"/>
      <c r="B81" s="173"/>
      <c r="C81" s="173"/>
      <c r="D81" s="173"/>
    </row>
  </sheetData>
  <mergeCells count="45">
    <mergeCell ref="A2:E4"/>
    <mergeCell ref="A6:E6"/>
    <mergeCell ref="A8:E8"/>
    <mergeCell ref="A14:D14"/>
    <mergeCell ref="A16:E16"/>
    <mergeCell ref="A22:D22"/>
    <mergeCell ref="A24:E24"/>
    <mergeCell ref="A25:D25"/>
    <mergeCell ref="A27:E28"/>
    <mergeCell ref="A33:D33"/>
    <mergeCell ref="A35:E35"/>
    <mergeCell ref="A36:D36"/>
    <mergeCell ref="A37:D37"/>
    <mergeCell ref="A38:D38"/>
    <mergeCell ref="A40:E40"/>
    <mergeCell ref="C41:E41"/>
    <mergeCell ref="C42:E42"/>
    <mergeCell ref="C43:E43"/>
    <mergeCell ref="C44:E44"/>
    <mergeCell ref="C45:E45"/>
    <mergeCell ref="C46:E46"/>
    <mergeCell ref="C47:E47"/>
    <mergeCell ref="C48:E48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8:E68"/>
    <mergeCell ref="C69:E69"/>
    <mergeCell ref="C70:E70"/>
    <mergeCell ref="C62:E62"/>
    <mergeCell ref="C63:E63"/>
    <mergeCell ref="C64:E64"/>
    <mergeCell ref="C65:E65"/>
    <mergeCell ref="C66:E66"/>
    <mergeCell ref="C67:E67"/>
  </mergeCells>
  <pageMargins left="0.70866141732283472" right="0.70866141732283472" top="0.74803149606299213" bottom="0.74803149606299213" header="0.31496062992125984" footer="0.31496062992125984"/>
  <pageSetup paperSize="9" scale="57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K1058"/>
  <sheetViews>
    <sheetView showGridLines="0" view="pageBreakPreview" topLeftCell="A73" zoomScale="90" zoomScaleNormal="130" zoomScaleSheetLayoutView="90" workbookViewId="0">
      <selection activeCell="B109" sqref="B109:D109"/>
    </sheetView>
  </sheetViews>
  <sheetFormatPr defaultRowHeight="14.1" customHeight="1" x14ac:dyDescent="0.2"/>
  <cols>
    <col min="1" max="1" width="6.5703125" style="5" customWidth="1"/>
    <col min="2" max="2" width="54.28515625" style="5" customWidth="1"/>
    <col min="3" max="3" width="17.28515625" style="24" customWidth="1"/>
    <col min="4" max="4" width="12" style="25" customWidth="1"/>
    <col min="5" max="5" width="20.42578125" style="5" customWidth="1"/>
    <col min="6" max="6" width="3.42578125" style="1" customWidth="1"/>
    <col min="7" max="7" width="9.140625" style="1"/>
    <col min="8" max="8" width="10" style="1" bestFit="1" customWidth="1"/>
    <col min="9" max="9" width="10.42578125" style="1" bestFit="1" customWidth="1"/>
    <col min="10" max="10" width="9.140625" style="1"/>
    <col min="11" max="11" width="9.7109375" style="1" bestFit="1" customWidth="1"/>
    <col min="12" max="16384" width="9.140625" style="1"/>
  </cols>
  <sheetData>
    <row r="1" spans="1:6" ht="14.1" customHeight="1" x14ac:dyDescent="0.2">
      <c r="A1" s="70"/>
      <c r="B1" s="71"/>
      <c r="C1" s="71"/>
      <c r="D1" s="72"/>
      <c r="E1" s="73"/>
      <c r="F1" s="4"/>
    </row>
    <row r="2" spans="1:6" ht="14.1" customHeight="1" x14ac:dyDescent="0.2">
      <c r="A2" s="305" t="s">
        <v>1</v>
      </c>
      <c r="B2" s="306"/>
      <c r="C2" s="306"/>
      <c r="D2" s="306"/>
      <c r="E2" s="307"/>
      <c r="F2" s="4"/>
    </row>
    <row r="3" spans="1:6" ht="14.1" customHeight="1" x14ac:dyDescent="0.2">
      <c r="A3" s="308"/>
      <c r="B3" s="309"/>
      <c r="C3" s="309"/>
      <c r="D3" s="309"/>
      <c r="E3" s="310"/>
      <c r="F3" s="4"/>
    </row>
    <row r="4" spans="1:6" ht="14.1" customHeight="1" thickBot="1" x14ac:dyDescent="0.25">
      <c r="A4" s="311"/>
      <c r="B4" s="312"/>
      <c r="C4" s="312"/>
      <c r="D4" s="312"/>
      <c r="E4" s="313"/>
      <c r="F4" s="4"/>
    </row>
    <row r="5" spans="1:6" ht="14.1" customHeight="1" x14ac:dyDescent="0.2">
      <c r="A5" s="31" t="s">
        <v>2</v>
      </c>
      <c r="B5" s="314" t="s">
        <v>3</v>
      </c>
      <c r="C5" s="314"/>
      <c r="D5" s="315"/>
      <c r="E5" s="316"/>
      <c r="F5" s="7"/>
    </row>
    <row r="6" spans="1:6" ht="14.1" customHeight="1" x14ac:dyDescent="0.2">
      <c r="A6" s="6" t="s">
        <v>4</v>
      </c>
      <c r="B6" s="303" t="s">
        <v>128</v>
      </c>
      <c r="C6" s="304"/>
      <c r="D6" s="285" t="s">
        <v>60</v>
      </c>
      <c r="E6" s="287"/>
      <c r="F6" s="7"/>
    </row>
    <row r="7" spans="1:6" ht="14.1" customHeight="1" x14ac:dyDescent="0.2">
      <c r="A7" s="6" t="s">
        <v>6</v>
      </c>
      <c r="B7" s="303" t="s">
        <v>7</v>
      </c>
      <c r="C7" s="304"/>
      <c r="D7" s="285"/>
      <c r="E7" s="287"/>
      <c r="F7" s="7"/>
    </row>
    <row r="8" spans="1:6" ht="14.1" customHeight="1" x14ac:dyDescent="0.2">
      <c r="A8" s="6" t="s">
        <v>8</v>
      </c>
      <c r="B8" s="303" t="s">
        <v>9</v>
      </c>
      <c r="C8" s="304"/>
      <c r="D8" s="285">
        <v>24</v>
      </c>
      <c r="E8" s="287"/>
      <c r="F8" s="7"/>
    </row>
    <row r="9" spans="1:6" ht="14.1" customHeight="1" x14ac:dyDescent="0.2">
      <c r="A9" s="292" t="s">
        <v>56</v>
      </c>
      <c r="B9" s="292"/>
      <c r="C9" s="292"/>
      <c r="D9" s="292"/>
      <c r="E9" s="292"/>
      <c r="F9" s="7"/>
    </row>
    <row r="10" spans="1:6" ht="12.75" customHeight="1" x14ac:dyDescent="0.2">
      <c r="A10" s="33"/>
      <c r="B10" s="293" t="s">
        <v>10</v>
      </c>
      <c r="C10" s="294"/>
      <c r="D10" s="295" t="s">
        <v>55</v>
      </c>
      <c r="E10" s="295"/>
      <c r="F10" s="7"/>
    </row>
    <row r="11" spans="1:6" ht="15" customHeight="1" x14ac:dyDescent="0.2">
      <c r="A11" s="32"/>
      <c r="B11" s="296" t="s">
        <v>57</v>
      </c>
      <c r="C11" s="297"/>
      <c r="D11" s="298"/>
      <c r="E11" s="299"/>
      <c r="F11" s="7"/>
    </row>
    <row r="12" spans="1:6" s="28" customFormat="1" ht="14.1" customHeight="1" x14ac:dyDescent="0.2">
      <c r="A12" s="300" t="s">
        <v>110</v>
      </c>
      <c r="B12" s="301"/>
      <c r="C12" s="301"/>
      <c r="D12" s="301"/>
      <c r="E12" s="302"/>
      <c r="F12" s="27"/>
    </row>
    <row r="13" spans="1:6" ht="14.1" customHeight="1" x14ac:dyDescent="0.2">
      <c r="A13" s="262" t="s">
        <v>11</v>
      </c>
      <c r="B13" s="263"/>
      <c r="C13" s="263"/>
      <c r="D13" s="263"/>
      <c r="E13" s="264"/>
      <c r="F13" s="4"/>
    </row>
    <row r="14" spans="1:6" ht="14.1" customHeight="1" x14ac:dyDescent="0.2">
      <c r="A14" s="10">
        <v>1</v>
      </c>
      <c r="B14" s="278" t="s">
        <v>12</v>
      </c>
      <c r="C14" s="280"/>
      <c r="D14" s="285" t="s">
        <v>54</v>
      </c>
      <c r="E14" s="287"/>
      <c r="F14" s="4"/>
    </row>
    <row r="15" spans="1:6" ht="14.1" customHeight="1" x14ac:dyDescent="0.2">
      <c r="A15" s="10">
        <v>2</v>
      </c>
      <c r="B15" s="278" t="s">
        <v>13</v>
      </c>
      <c r="C15" s="280"/>
      <c r="D15" s="290">
        <v>2024.68</v>
      </c>
      <c r="E15" s="291">
        <v>0</v>
      </c>
      <c r="F15" s="4"/>
    </row>
    <row r="16" spans="1:6" ht="14.1" customHeight="1" x14ac:dyDescent="0.2">
      <c r="A16" s="10">
        <v>3</v>
      </c>
      <c r="B16" s="278" t="s">
        <v>14</v>
      </c>
      <c r="C16" s="280"/>
      <c r="D16" s="285" t="str">
        <f>D14</f>
        <v>Bombeiro Civil</v>
      </c>
      <c r="E16" s="287"/>
      <c r="F16" s="4"/>
    </row>
    <row r="17" spans="1:6" ht="14.1" customHeight="1" x14ac:dyDescent="0.2">
      <c r="A17" s="10">
        <v>4</v>
      </c>
      <c r="B17" s="268" t="s">
        <v>15</v>
      </c>
      <c r="C17" s="268"/>
      <c r="D17" s="288" t="s">
        <v>61</v>
      </c>
      <c r="E17" s="289"/>
      <c r="F17" s="4"/>
    </row>
    <row r="18" spans="1:6" ht="14.1" customHeight="1" x14ac:dyDescent="0.2">
      <c r="A18" s="10">
        <v>5</v>
      </c>
      <c r="B18" s="278" t="s">
        <v>58</v>
      </c>
      <c r="C18" s="280"/>
      <c r="D18" s="285"/>
      <c r="E18" s="287"/>
      <c r="F18" s="4"/>
    </row>
    <row r="19" spans="1:6" ht="14.1" customHeight="1" x14ac:dyDescent="0.2">
      <c r="A19" s="265" t="s">
        <v>16</v>
      </c>
      <c r="B19" s="265"/>
      <c r="C19" s="265"/>
      <c r="D19" s="265"/>
      <c r="E19" s="265"/>
      <c r="F19" s="4"/>
    </row>
    <row r="20" spans="1:6" ht="14.1" customHeight="1" x14ac:dyDescent="0.2">
      <c r="A20" s="8">
        <v>1</v>
      </c>
      <c r="B20" s="259" t="s">
        <v>17</v>
      </c>
      <c r="C20" s="259"/>
      <c r="D20" s="12" t="s">
        <v>18</v>
      </c>
      <c r="E20" s="8" t="s">
        <v>19</v>
      </c>
      <c r="F20" s="4"/>
    </row>
    <row r="21" spans="1:6" ht="14.1" customHeight="1" x14ac:dyDescent="0.2">
      <c r="A21" s="10" t="s">
        <v>2</v>
      </c>
      <c r="B21" s="268" t="s">
        <v>20</v>
      </c>
      <c r="C21" s="268"/>
      <c r="D21" s="13"/>
      <c r="E21" s="66">
        <f>D15</f>
        <v>2024.68</v>
      </c>
      <c r="F21" s="4"/>
    </row>
    <row r="22" spans="1:6" ht="14.1" customHeight="1" x14ac:dyDescent="0.2">
      <c r="A22" s="10" t="s">
        <v>4</v>
      </c>
      <c r="B22" s="268" t="s">
        <v>21</v>
      </c>
      <c r="C22" s="268"/>
      <c r="D22" s="13">
        <v>0.3</v>
      </c>
      <c r="E22" s="65">
        <f>(D15*D22)</f>
        <v>607.404</v>
      </c>
      <c r="F22" s="23"/>
    </row>
    <row r="23" spans="1:6" ht="14.1" customHeight="1" x14ac:dyDescent="0.2">
      <c r="A23" s="10" t="s">
        <v>6</v>
      </c>
      <c r="B23" s="268" t="s">
        <v>22</v>
      </c>
      <c r="C23" s="268"/>
      <c r="D23" s="13">
        <v>0</v>
      </c>
      <c r="E23" s="14"/>
      <c r="F23" s="4"/>
    </row>
    <row r="24" spans="1:6" ht="14.1" customHeight="1" x14ac:dyDescent="0.2">
      <c r="A24" s="10" t="s">
        <v>8</v>
      </c>
      <c r="B24" s="268" t="s">
        <v>23</v>
      </c>
      <c r="C24" s="268"/>
      <c r="D24" s="13">
        <v>0</v>
      </c>
      <c r="E24" s="14">
        <v>0</v>
      </c>
      <c r="F24" s="4"/>
    </row>
    <row r="25" spans="1:6" ht="14.1" customHeight="1" x14ac:dyDescent="0.2">
      <c r="A25" s="10" t="s">
        <v>24</v>
      </c>
      <c r="B25" s="268" t="s">
        <v>62</v>
      </c>
      <c r="C25" s="268"/>
      <c r="D25" s="13">
        <v>0</v>
      </c>
      <c r="E25" s="14">
        <v>0</v>
      </c>
      <c r="F25" s="4"/>
    </row>
    <row r="26" spans="1:6" ht="14.1" customHeight="1" x14ac:dyDescent="0.2">
      <c r="A26" s="10" t="s">
        <v>25</v>
      </c>
      <c r="B26" s="268" t="s">
        <v>122</v>
      </c>
      <c r="C26" s="268"/>
      <c r="D26" s="13">
        <v>0</v>
      </c>
      <c r="E26" s="14">
        <f>(((((((E21+E22)/220)*1.5)*4)/2)/12)*7)</f>
        <v>20.937031818181818</v>
      </c>
      <c r="F26" s="4"/>
    </row>
    <row r="27" spans="1:6" ht="14.1" customHeight="1" x14ac:dyDescent="0.2">
      <c r="A27" s="259" t="s">
        <v>41</v>
      </c>
      <c r="B27" s="259"/>
      <c r="C27" s="259"/>
      <c r="D27" s="259"/>
      <c r="E27" s="35">
        <f>SUM(E21:E26)</f>
        <v>2653.0210318181817</v>
      </c>
      <c r="F27" s="4"/>
    </row>
    <row r="28" spans="1:6" ht="14.1" customHeight="1" x14ac:dyDescent="0.2">
      <c r="A28" s="265" t="s">
        <v>63</v>
      </c>
      <c r="B28" s="265"/>
      <c r="C28" s="265"/>
      <c r="D28" s="265"/>
      <c r="E28" s="265"/>
      <c r="F28" s="4"/>
    </row>
    <row r="29" spans="1:6" s="3" customFormat="1" ht="14.1" customHeight="1" x14ac:dyDescent="0.2">
      <c r="A29" s="262" t="s">
        <v>64</v>
      </c>
      <c r="B29" s="263"/>
      <c r="C29" s="264"/>
      <c r="D29" s="12" t="s">
        <v>18</v>
      </c>
      <c r="E29" s="8" t="s">
        <v>32</v>
      </c>
      <c r="F29" s="7"/>
    </row>
    <row r="30" spans="1:6" s="3" customFormat="1" ht="14.1" customHeight="1" x14ac:dyDescent="0.2">
      <c r="A30" s="17" t="s">
        <v>2</v>
      </c>
      <c r="B30" s="284" t="s">
        <v>43</v>
      </c>
      <c r="C30" s="284"/>
      <c r="D30" s="29">
        <v>8.3299999999999999E-2</v>
      </c>
      <c r="E30" s="14">
        <f>ROUND($E$27*D30,2)</f>
        <v>221</v>
      </c>
      <c r="F30" s="7"/>
    </row>
    <row r="31" spans="1:6" s="3" customFormat="1" ht="14.1" customHeight="1" x14ac:dyDescent="0.2">
      <c r="A31" s="17" t="s">
        <v>4</v>
      </c>
      <c r="B31" s="284" t="s">
        <v>65</v>
      </c>
      <c r="C31" s="284"/>
      <c r="D31" s="29">
        <v>0.1111</v>
      </c>
      <c r="E31" s="14">
        <f>ROUND($E$27*D31,2)</f>
        <v>294.75</v>
      </c>
      <c r="F31" s="7"/>
    </row>
    <row r="32" spans="1:6" s="3" customFormat="1" ht="14.1" customHeight="1" x14ac:dyDescent="0.2">
      <c r="A32" s="281" t="s">
        <v>66</v>
      </c>
      <c r="B32" s="281"/>
      <c r="C32" s="281"/>
      <c r="D32" s="18">
        <f>SUM(D30:D31)</f>
        <v>0.19440000000000002</v>
      </c>
      <c r="E32" s="15">
        <f>ROUND($E$27*D32,2)</f>
        <v>515.75</v>
      </c>
      <c r="F32" s="7"/>
    </row>
    <row r="33" spans="1:6" s="3" customFormat="1" ht="14.1" customHeight="1" x14ac:dyDescent="0.2">
      <c r="A33" s="49"/>
      <c r="B33" s="50"/>
      <c r="C33" s="51"/>
      <c r="D33" s="18"/>
      <c r="E33" s="15"/>
      <c r="F33" s="7"/>
    </row>
    <row r="34" spans="1:6" s="3" customFormat="1" ht="14.1" customHeight="1" x14ac:dyDescent="0.2">
      <c r="A34" s="262" t="s">
        <v>67</v>
      </c>
      <c r="B34" s="263"/>
      <c r="C34" s="264"/>
      <c r="D34" s="12" t="s">
        <v>18</v>
      </c>
      <c r="E34" s="8" t="s">
        <v>32</v>
      </c>
      <c r="F34" s="7"/>
    </row>
    <row r="35" spans="1:6" s="3" customFormat="1" ht="14.1" customHeight="1" x14ac:dyDescent="0.2">
      <c r="A35" s="17" t="s">
        <v>2</v>
      </c>
      <c r="B35" s="284" t="s">
        <v>33</v>
      </c>
      <c r="C35" s="284"/>
      <c r="D35" s="13">
        <v>0.2</v>
      </c>
      <c r="E35" s="14">
        <f>(E27+E32+E77)*D35</f>
        <v>642.5224408737954</v>
      </c>
      <c r="F35" s="7"/>
    </row>
    <row r="36" spans="1:6" s="3" customFormat="1" ht="14.1" customHeight="1" x14ac:dyDescent="0.2">
      <c r="A36" s="17" t="s">
        <v>4</v>
      </c>
      <c r="B36" s="284" t="s">
        <v>37</v>
      </c>
      <c r="C36" s="284"/>
      <c r="D36" s="13">
        <v>2.5000000000000001E-2</v>
      </c>
      <c r="E36" s="14">
        <f>(E27+E32+E77)*D36</f>
        <v>80.315305109224425</v>
      </c>
      <c r="F36" s="7"/>
    </row>
    <row r="37" spans="1:6" s="3" customFormat="1" ht="14.1" customHeight="1" x14ac:dyDescent="0.2">
      <c r="A37" s="17" t="s">
        <v>6</v>
      </c>
      <c r="B37" s="284" t="s">
        <v>39</v>
      </c>
      <c r="C37" s="284"/>
      <c r="D37" s="18">
        <v>0.03</v>
      </c>
      <c r="E37" s="14">
        <f>(E27+E32+E77)*D37</f>
        <v>96.378366131069313</v>
      </c>
      <c r="F37" s="7"/>
    </row>
    <row r="38" spans="1:6" s="3" customFormat="1" ht="14.1" customHeight="1" x14ac:dyDescent="0.2">
      <c r="A38" s="17" t="s">
        <v>8</v>
      </c>
      <c r="B38" s="284" t="s">
        <v>34</v>
      </c>
      <c r="C38" s="284"/>
      <c r="D38" s="13">
        <v>1.4999999999999999E-2</v>
      </c>
      <c r="E38" s="14">
        <f>(E27+E32+E77)*D38</f>
        <v>48.189183065534657</v>
      </c>
      <c r="F38" s="7"/>
    </row>
    <row r="39" spans="1:6" s="3" customFormat="1" ht="14.1" customHeight="1" x14ac:dyDescent="0.2">
      <c r="A39" s="17" t="s">
        <v>24</v>
      </c>
      <c r="B39" s="284" t="s">
        <v>35</v>
      </c>
      <c r="C39" s="284"/>
      <c r="D39" s="13">
        <v>0.01</v>
      </c>
      <c r="E39" s="14">
        <f>(E27+E32+E77)*D39</f>
        <v>32.126122043689769</v>
      </c>
      <c r="F39" s="7"/>
    </row>
    <row r="40" spans="1:6" s="3" customFormat="1" ht="14.1" customHeight="1" x14ac:dyDescent="0.2">
      <c r="A40" s="17" t="s">
        <v>25</v>
      </c>
      <c r="B40" s="284" t="s">
        <v>40</v>
      </c>
      <c r="C40" s="284"/>
      <c r="D40" s="13">
        <v>6.0000000000000001E-3</v>
      </c>
      <c r="E40" s="14">
        <f>(E27+E32+E77)*D40</f>
        <v>19.275673226213861</v>
      </c>
      <c r="F40" s="7"/>
    </row>
    <row r="41" spans="1:6" s="3" customFormat="1" ht="14.1" customHeight="1" x14ac:dyDescent="0.2">
      <c r="A41" s="17" t="s">
        <v>26</v>
      </c>
      <c r="B41" s="284" t="s">
        <v>36</v>
      </c>
      <c r="C41" s="284"/>
      <c r="D41" s="13">
        <v>2E-3</v>
      </c>
      <c r="E41" s="14">
        <f>(E27+E32+E77)*D41</f>
        <v>6.4252244087379538</v>
      </c>
      <c r="F41" s="7"/>
    </row>
    <row r="42" spans="1:6" s="3" customFormat="1" ht="14.1" customHeight="1" x14ac:dyDescent="0.2">
      <c r="A42" s="17" t="s">
        <v>27</v>
      </c>
      <c r="B42" s="284" t="s">
        <v>38</v>
      </c>
      <c r="C42" s="284"/>
      <c r="D42" s="13">
        <v>0.08</v>
      </c>
      <c r="E42" s="14">
        <f>(E27+E32+E77)*D42</f>
        <v>257.00897634951815</v>
      </c>
      <c r="F42" s="7"/>
    </row>
    <row r="43" spans="1:6" s="3" customFormat="1" ht="14.1" customHeight="1" x14ac:dyDescent="0.2">
      <c r="A43" s="259" t="s">
        <v>41</v>
      </c>
      <c r="B43" s="259"/>
      <c r="C43" s="259"/>
      <c r="D43" s="38">
        <f>SUM(D35:D42)</f>
        <v>0.36800000000000005</v>
      </c>
      <c r="E43" s="35">
        <f>SUM(E35:E42)</f>
        <v>1182.2412912077834</v>
      </c>
      <c r="F43" s="7"/>
    </row>
    <row r="44" spans="1:6" s="3" customFormat="1" ht="14.1" customHeight="1" x14ac:dyDescent="0.2">
      <c r="A44" s="262" t="s">
        <v>68</v>
      </c>
      <c r="B44" s="263"/>
      <c r="C44" s="264"/>
      <c r="D44" s="45"/>
      <c r="E44" s="8"/>
      <c r="F44" s="7"/>
    </row>
    <row r="45" spans="1:6" ht="14.1" customHeight="1" x14ac:dyDescent="0.2">
      <c r="A45" s="10" t="s">
        <v>2</v>
      </c>
      <c r="B45" s="268" t="s">
        <v>29</v>
      </c>
      <c r="C45" s="268"/>
      <c r="D45" s="268"/>
      <c r="E45" s="14">
        <f>((8.55*2)*15)-(E21*0.06)</f>
        <v>135.01920000000001</v>
      </c>
      <c r="F45" s="26"/>
    </row>
    <row r="46" spans="1:6" ht="14.1" customHeight="1" x14ac:dyDescent="0.2">
      <c r="A46" s="10" t="s">
        <v>4</v>
      </c>
      <c r="B46" s="268" t="s">
        <v>69</v>
      </c>
      <c r="C46" s="268"/>
      <c r="D46" s="268"/>
      <c r="E46" s="74">
        <f>(26*15)-1</f>
        <v>389</v>
      </c>
      <c r="F46" s="4"/>
    </row>
    <row r="47" spans="1:6" ht="14.1" customHeight="1" x14ac:dyDescent="0.2">
      <c r="A47" s="10" t="s">
        <v>6</v>
      </c>
      <c r="B47" s="268" t="s">
        <v>70</v>
      </c>
      <c r="C47" s="268"/>
      <c r="D47" s="268"/>
      <c r="E47" s="36">
        <v>0</v>
      </c>
      <c r="F47" s="4"/>
    </row>
    <row r="48" spans="1:6" ht="14.1" customHeight="1" x14ac:dyDescent="0.2">
      <c r="A48" s="10" t="s">
        <v>8</v>
      </c>
      <c r="B48" s="268" t="s">
        <v>71</v>
      </c>
      <c r="C48" s="268"/>
      <c r="D48" s="268"/>
      <c r="E48" s="11">
        <v>5.19</v>
      </c>
      <c r="F48" s="4"/>
    </row>
    <row r="49" spans="1:6" ht="14.1" customHeight="1" x14ac:dyDescent="0.2">
      <c r="A49" s="10" t="s">
        <v>24</v>
      </c>
      <c r="B49" s="268" t="s">
        <v>72</v>
      </c>
      <c r="C49" s="268"/>
      <c r="D49" s="268"/>
      <c r="E49" s="11">
        <v>0</v>
      </c>
      <c r="F49" s="4"/>
    </row>
    <row r="50" spans="1:6" ht="14.1" customHeight="1" x14ac:dyDescent="0.2">
      <c r="A50" s="10" t="s">
        <v>25</v>
      </c>
      <c r="B50" s="268" t="s">
        <v>73</v>
      </c>
      <c r="C50" s="268"/>
      <c r="D50" s="268"/>
      <c r="E50" s="11">
        <f>150/12</f>
        <v>12.5</v>
      </c>
      <c r="F50" s="4"/>
    </row>
    <row r="51" spans="1:6" ht="14.1" customHeight="1" x14ac:dyDescent="0.2">
      <c r="A51" s="10" t="s">
        <v>26</v>
      </c>
      <c r="B51" s="278" t="s">
        <v>124</v>
      </c>
      <c r="C51" s="279"/>
      <c r="D51" s="280"/>
      <c r="E51" s="11">
        <v>8</v>
      </c>
      <c r="F51" s="4"/>
    </row>
    <row r="52" spans="1:6" ht="14.1" customHeight="1" x14ac:dyDescent="0.2">
      <c r="A52" s="259" t="s">
        <v>41</v>
      </c>
      <c r="B52" s="259"/>
      <c r="C52" s="259"/>
      <c r="D52" s="259"/>
      <c r="E52" s="37">
        <f>ROUND(SUM(E45:E51),2)</f>
        <v>549.71</v>
      </c>
      <c r="F52" s="4"/>
    </row>
    <row r="53" spans="1:6" ht="14.1" customHeight="1" x14ac:dyDescent="0.2">
      <c r="A53" s="262" t="s">
        <v>74</v>
      </c>
      <c r="B53" s="263"/>
      <c r="C53" s="263"/>
      <c r="D53" s="263"/>
      <c r="E53" s="264"/>
      <c r="F53" s="4"/>
    </row>
    <row r="54" spans="1:6" ht="14.1" customHeight="1" x14ac:dyDescent="0.2">
      <c r="A54" s="262" t="s">
        <v>75</v>
      </c>
      <c r="B54" s="263"/>
      <c r="C54" s="263"/>
      <c r="D54" s="264"/>
      <c r="E54" s="8"/>
      <c r="F54" s="4"/>
    </row>
    <row r="55" spans="1:6" ht="14.1" customHeight="1" x14ac:dyDescent="0.2">
      <c r="A55" s="10" t="s">
        <v>76</v>
      </c>
      <c r="B55" s="268" t="s">
        <v>79</v>
      </c>
      <c r="C55" s="268"/>
      <c r="D55" s="268"/>
      <c r="E55" s="14">
        <f>E32</f>
        <v>515.75</v>
      </c>
      <c r="F55" s="4"/>
    </row>
    <row r="56" spans="1:6" ht="14.1" customHeight="1" x14ac:dyDescent="0.2">
      <c r="A56" s="10" t="s">
        <v>77</v>
      </c>
      <c r="B56" s="268" t="s">
        <v>80</v>
      </c>
      <c r="C56" s="268"/>
      <c r="D56" s="268"/>
      <c r="E56" s="14">
        <f>E43</f>
        <v>1182.2412912077834</v>
      </c>
      <c r="F56" s="4"/>
    </row>
    <row r="57" spans="1:6" ht="14.1" customHeight="1" x14ac:dyDescent="0.2">
      <c r="A57" s="10" t="s">
        <v>78</v>
      </c>
      <c r="B57" s="268" t="s">
        <v>81</v>
      </c>
      <c r="C57" s="268"/>
      <c r="D57" s="268"/>
      <c r="E57" s="14">
        <f>E52</f>
        <v>549.71</v>
      </c>
      <c r="F57" s="4"/>
    </row>
    <row r="58" spans="1:6" ht="14.1" customHeight="1" x14ac:dyDescent="0.2">
      <c r="A58" s="10"/>
      <c r="B58" s="285" t="s">
        <v>41</v>
      </c>
      <c r="C58" s="286"/>
      <c r="D58" s="287"/>
      <c r="E58" s="15">
        <f>ROUND(SUM(E55:E57),2)</f>
        <v>2247.6999999999998</v>
      </c>
      <c r="F58" s="4"/>
    </row>
    <row r="59" spans="1:6" ht="14.1" customHeight="1" x14ac:dyDescent="0.2">
      <c r="A59" s="1"/>
      <c r="B59" s="1"/>
      <c r="C59" s="1"/>
      <c r="D59" s="1"/>
      <c r="E59" s="54"/>
      <c r="F59" s="4"/>
    </row>
    <row r="60" spans="1:6" ht="14.1" customHeight="1" x14ac:dyDescent="0.2">
      <c r="A60" s="265" t="s">
        <v>82</v>
      </c>
      <c r="B60" s="265"/>
      <c r="C60" s="265"/>
      <c r="D60" s="265"/>
      <c r="E60" s="265"/>
      <c r="F60" s="4"/>
    </row>
    <row r="61" spans="1:6" ht="14.1" customHeight="1" x14ac:dyDescent="0.2">
      <c r="A61" s="17" t="s">
        <v>2</v>
      </c>
      <c r="B61" s="284" t="s">
        <v>44</v>
      </c>
      <c r="C61" s="284"/>
      <c r="D61" s="55">
        <v>4.1700000000000001E-3</v>
      </c>
      <c r="E61" s="14">
        <f>E27*D61</f>
        <v>11.063097702681818</v>
      </c>
      <c r="F61" s="4"/>
    </row>
    <row r="62" spans="1:6" ht="14.1" customHeight="1" x14ac:dyDescent="0.2">
      <c r="A62" s="17" t="s">
        <v>4</v>
      </c>
      <c r="B62" s="268" t="s">
        <v>53</v>
      </c>
      <c r="C62" s="284"/>
      <c r="D62" s="55">
        <v>3.3E-4</v>
      </c>
      <c r="E62" s="14">
        <f>E61*0.08</f>
        <v>0.88504781621454542</v>
      </c>
      <c r="F62" s="4"/>
    </row>
    <row r="63" spans="1:6" ht="14.1" customHeight="1" x14ac:dyDescent="0.2">
      <c r="A63" s="17" t="s">
        <v>6</v>
      </c>
      <c r="B63" s="283" t="s">
        <v>83</v>
      </c>
      <c r="C63" s="284"/>
      <c r="D63" s="55">
        <v>1.6000000000000001E-3</v>
      </c>
      <c r="E63" s="14">
        <f>E27*D63</f>
        <v>4.2448336509090909</v>
      </c>
      <c r="F63" s="4"/>
    </row>
    <row r="64" spans="1:6" ht="14.1" customHeight="1" x14ac:dyDescent="0.2">
      <c r="A64" s="17" t="s">
        <v>8</v>
      </c>
      <c r="B64" s="268" t="s">
        <v>0</v>
      </c>
      <c r="C64" s="284"/>
      <c r="D64" s="55">
        <v>1.9439999999999999E-2</v>
      </c>
      <c r="E64" s="14">
        <f>E27*D64</f>
        <v>51.574728858545448</v>
      </c>
      <c r="F64" s="4"/>
    </row>
    <row r="65" spans="1:6" ht="14.1" customHeight="1" x14ac:dyDescent="0.2">
      <c r="A65" s="17" t="s">
        <v>24</v>
      </c>
      <c r="B65" s="268" t="s">
        <v>84</v>
      </c>
      <c r="C65" s="284"/>
      <c r="D65" s="55">
        <v>7.1599999999999997E-3</v>
      </c>
      <c r="E65" s="14">
        <f>E64*D43</f>
        <v>18.979500219944729</v>
      </c>
      <c r="F65" s="4"/>
    </row>
    <row r="66" spans="1:6" ht="14.1" customHeight="1" x14ac:dyDescent="0.2">
      <c r="A66" s="17" t="s">
        <v>25</v>
      </c>
      <c r="B66" s="283" t="s">
        <v>85</v>
      </c>
      <c r="C66" s="284"/>
      <c r="D66" s="55">
        <v>3.2000000000000001E-2</v>
      </c>
      <c r="E66" s="14">
        <f>E27*D66</f>
        <v>84.896673018181815</v>
      </c>
      <c r="F66" s="4"/>
    </row>
    <row r="67" spans="1:6" ht="14.1" customHeight="1" x14ac:dyDescent="0.2">
      <c r="A67" s="259" t="s">
        <v>41</v>
      </c>
      <c r="B67" s="259"/>
      <c r="C67" s="259"/>
      <c r="D67" s="38">
        <f>SUM(D61:D66)</f>
        <v>6.4700000000000008E-2</v>
      </c>
      <c r="E67" s="35">
        <f>SUM(E61:E66)</f>
        <v>171.64388126647745</v>
      </c>
      <c r="F67" s="4"/>
    </row>
    <row r="68" spans="1:6" ht="14.1" customHeight="1" x14ac:dyDescent="0.2">
      <c r="A68" s="1"/>
      <c r="B68" s="1"/>
      <c r="C68" s="1"/>
      <c r="D68" s="1"/>
      <c r="E68" s="54"/>
      <c r="F68" s="4"/>
    </row>
    <row r="69" spans="1:6" ht="14.1" customHeight="1" x14ac:dyDescent="0.2">
      <c r="A69" s="265" t="s">
        <v>86</v>
      </c>
      <c r="B69" s="265"/>
      <c r="C69" s="265"/>
      <c r="D69" s="265"/>
      <c r="E69" s="265"/>
      <c r="F69" s="4"/>
    </row>
    <row r="70" spans="1:6" ht="14.1" customHeight="1" x14ac:dyDescent="0.2">
      <c r="A70" s="8" t="s">
        <v>31</v>
      </c>
      <c r="B70" s="282" t="s">
        <v>87</v>
      </c>
      <c r="C70" s="282"/>
      <c r="D70" s="12" t="s">
        <v>18</v>
      </c>
      <c r="E70" s="8" t="s">
        <v>32</v>
      </c>
      <c r="F70" s="4"/>
    </row>
    <row r="71" spans="1:6" ht="14.1" customHeight="1" x14ac:dyDescent="0.2">
      <c r="A71" s="10" t="s">
        <v>2</v>
      </c>
      <c r="B71" s="268" t="s">
        <v>355</v>
      </c>
      <c r="C71" s="268"/>
      <c r="D71" s="68">
        <v>9.2599999999999991E-3</v>
      </c>
      <c r="E71" s="14">
        <f>E27*D71</f>
        <v>24.566974754636359</v>
      </c>
      <c r="F71" s="4"/>
    </row>
    <row r="72" spans="1:6" ht="14.1" customHeight="1" x14ac:dyDescent="0.2">
      <c r="A72" s="10" t="s">
        <v>4</v>
      </c>
      <c r="B72" s="268" t="s">
        <v>89</v>
      </c>
      <c r="C72" s="268"/>
      <c r="D72" s="68">
        <v>5.5599999999999998E-3</v>
      </c>
      <c r="E72" s="14">
        <f>E27*D72</f>
        <v>14.75079693690909</v>
      </c>
      <c r="F72" s="4"/>
    </row>
    <row r="73" spans="1:6" ht="14.1" customHeight="1" x14ac:dyDescent="0.2">
      <c r="A73" s="10" t="s">
        <v>6</v>
      </c>
      <c r="B73" s="268" t="s">
        <v>90</v>
      </c>
      <c r="C73" s="268"/>
      <c r="D73" s="68">
        <v>2.7999999999999998E-4</v>
      </c>
      <c r="E73" s="14">
        <f>E27*D73</f>
        <v>0.74284588890909076</v>
      </c>
      <c r="F73" s="4"/>
    </row>
    <row r="74" spans="1:6" ht="14.1" customHeight="1" x14ac:dyDescent="0.2">
      <c r="A74" s="10" t="s">
        <v>8</v>
      </c>
      <c r="B74" s="268" t="s">
        <v>91</v>
      </c>
      <c r="C74" s="268"/>
      <c r="D74" s="68">
        <v>3.2499999999999999E-4</v>
      </c>
      <c r="E74" s="14">
        <f>E27*D74</f>
        <v>0.86223183534090897</v>
      </c>
      <c r="F74" s="4"/>
    </row>
    <row r="75" spans="1:6" ht="14.1" customHeight="1" x14ac:dyDescent="0.2">
      <c r="A75" s="10" t="s">
        <v>24</v>
      </c>
      <c r="B75" s="268" t="s">
        <v>129</v>
      </c>
      <c r="C75" s="268"/>
      <c r="D75" s="68">
        <v>1.1000000000000001E-3</v>
      </c>
      <c r="E75" s="14">
        <f>E27*D75</f>
        <v>2.9183231350000001</v>
      </c>
      <c r="F75" s="4"/>
    </row>
    <row r="76" spans="1:6" ht="14.1" customHeight="1" x14ac:dyDescent="0.2">
      <c r="A76" s="10" t="s">
        <v>25</v>
      </c>
      <c r="B76" s="268" t="s">
        <v>93</v>
      </c>
      <c r="C76" s="268"/>
      <c r="D76" s="68">
        <v>0</v>
      </c>
      <c r="E76" s="14">
        <f>ROUND($E$27*D76,2)</f>
        <v>0</v>
      </c>
      <c r="F76" s="4"/>
    </row>
    <row r="77" spans="1:6" ht="14.1" customHeight="1" x14ac:dyDescent="0.2">
      <c r="A77" s="281" t="s">
        <v>94</v>
      </c>
      <c r="B77" s="281"/>
      <c r="C77" s="281"/>
      <c r="D77" s="18">
        <f>SUM(D71:D76)</f>
        <v>1.6525000000000001E-2</v>
      </c>
      <c r="E77" s="15">
        <f>SUM(E71:E76)</f>
        <v>43.841172550795442</v>
      </c>
      <c r="F77" s="4"/>
    </row>
    <row r="78" spans="1:6" ht="13.5" customHeight="1" x14ac:dyDescent="0.2">
      <c r="A78" s="8" t="s">
        <v>42</v>
      </c>
      <c r="B78" s="282" t="s">
        <v>95</v>
      </c>
      <c r="C78" s="282"/>
      <c r="D78" s="12" t="s">
        <v>18</v>
      </c>
      <c r="E78" s="8" t="s">
        <v>32</v>
      </c>
      <c r="F78" s="4"/>
    </row>
    <row r="79" spans="1:6" ht="14.1" customHeight="1" x14ac:dyDescent="0.2">
      <c r="A79" s="10" t="s">
        <v>2</v>
      </c>
      <c r="B79" s="268" t="s">
        <v>96</v>
      </c>
      <c r="C79" s="268"/>
      <c r="D79" s="29">
        <v>0</v>
      </c>
      <c r="E79" s="14">
        <f>ROUND($E$27*D79,2)</f>
        <v>0</v>
      </c>
      <c r="F79" s="4"/>
    </row>
    <row r="80" spans="1:6" ht="14.1" customHeight="1" x14ac:dyDescent="0.2">
      <c r="A80" s="281" t="s">
        <v>94</v>
      </c>
      <c r="B80" s="281"/>
      <c r="C80" s="281"/>
      <c r="D80" s="18">
        <v>0</v>
      </c>
      <c r="E80" s="15">
        <f>ROUND($E$27*D80,2)</f>
        <v>0</v>
      </c>
      <c r="F80" s="4"/>
    </row>
    <row r="81" spans="1:9" ht="14.1" customHeight="1" x14ac:dyDescent="0.2">
      <c r="A81" s="52"/>
      <c r="B81" s="52"/>
      <c r="C81" s="52"/>
      <c r="D81" s="52"/>
      <c r="E81" s="53"/>
      <c r="F81" s="4"/>
    </row>
    <row r="82" spans="1:9" ht="14.1" customHeight="1" x14ac:dyDescent="0.2">
      <c r="A82" s="262" t="s">
        <v>97</v>
      </c>
      <c r="B82" s="263"/>
      <c r="C82" s="263"/>
      <c r="D82" s="263"/>
      <c r="E82" s="264"/>
      <c r="F82" s="4"/>
    </row>
    <row r="83" spans="1:9" ht="14.1" customHeight="1" x14ac:dyDescent="0.2">
      <c r="A83" s="262" t="s">
        <v>98</v>
      </c>
      <c r="B83" s="263"/>
      <c r="C83" s="263"/>
      <c r="D83" s="264"/>
      <c r="E83" s="8"/>
      <c r="F83" s="4"/>
    </row>
    <row r="84" spans="1:9" ht="14.1" customHeight="1" x14ac:dyDescent="0.2">
      <c r="A84" s="10" t="s">
        <v>31</v>
      </c>
      <c r="B84" s="268" t="s">
        <v>130</v>
      </c>
      <c r="C84" s="268"/>
      <c r="D84" s="268"/>
      <c r="E84" s="14">
        <f>E77</f>
        <v>43.841172550795442</v>
      </c>
      <c r="F84" s="4"/>
    </row>
    <row r="85" spans="1:9" ht="14.1" customHeight="1" x14ac:dyDescent="0.2">
      <c r="A85" s="10" t="s">
        <v>42</v>
      </c>
      <c r="B85" s="268" t="s">
        <v>131</v>
      </c>
      <c r="C85" s="268"/>
      <c r="D85" s="268"/>
      <c r="E85" s="14">
        <f>E80</f>
        <v>0</v>
      </c>
      <c r="F85" s="4"/>
    </row>
    <row r="86" spans="1:9" ht="14.1" customHeight="1" x14ac:dyDescent="0.2">
      <c r="A86" s="10"/>
      <c r="B86" s="269" t="s">
        <v>41</v>
      </c>
      <c r="C86" s="270"/>
      <c r="D86" s="271"/>
      <c r="E86" s="15">
        <f>SUM(E84:E85)</f>
        <v>43.841172550795442</v>
      </c>
      <c r="F86" s="4"/>
    </row>
    <row r="87" spans="1:9" ht="14.1" customHeight="1" x14ac:dyDescent="0.2">
      <c r="A87" s="52"/>
      <c r="B87" s="52"/>
      <c r="C87" s="52"/>
      <c r="D87" s="52"/>
      <c r="E87" s="53"/>
      <c r="F87" s="4"/>
    </row>
    <row r="88" spans="1:9" ht="14.1" customHeight="1" x14ac:dyDescent="0.2">
      <c r="A88" s="265" t="s">
        <v>99</v>
      </c>
      <c r="B88" s="265"/>
      <c r="C88" s="265"/>
      <c r="D88" s="265"/>
      <c r="E88" s="265"/>
      <c r="F88" s="4"/>
    </row>
    <row r="89" spans="1:9" ht="14.1" customHeight="1" x14ac:dyDescent="0.2">
      <c r="A89" s="8">
        <v>5</v>
      </c>
      <c r="B89" s="272" t="s">
        <v>30</v>
      </c>
      <c r="C89" s="273"/>
      <c r="D89" s="274"/>
      <c r="E89" s="9" t="s">
        <v>19</v>
      </c>
      <c r="F89" s="4"/>
    </row>
    <row r="90" spans="1:9" ht="14.1" customHeight="1" x14ac:dyDescent="0.2">
      <c r="A90" s="10" t="s">
        <v>2</v>
      </c>
      <c r="B90" s="275" t="s">
        <v>132</v>
      </c>
      <c r="C90" s="276"/>
      <c r="D90" s="277"/>
      <c r="E90" s="69">
        <f>'EQUIPAMENTOS E MATERIAIS'!F253</f>
        <v>37.054722222222217</v>
      </c>
      <c r="F90" s="4"/>
    </row>
    <row r="91" spans="1:9" ht="14.1" customHeight="1" x14ac:dyDescent="0.2">
      <c r="A91" s="10" t="s">
        <v>4</v>
      </c>
      <c r="B91" s="275" t="s">
        <v>353</v>
      </c>
      <c r="C91" s="276"/>
      <c r="D91" s="277"/>
      <c r="E91" s="69">
        <f>'EQUIPAMENTOS E MATERIAIS'!F250</f>
        <v>3.786541666666666</v>
      </c>
      <c r="F91" s="4"/>
    </row>
    <row r="92" spans="1:9" ht="14.1" customHeight="1" x14ac:dyDescent="0.2">
      <c r="A92" s="10" t="s">
        <v>6</v>
      </c>
      <c r="B92" s="278" t="s">
        <v>354</v>
      </c>
      <c r="C92" s="279"/>
      <c r="D92" s="280"/>
      <c r="E92" s="11">
        <f>'EQUIPAMENTOS E MATERIAIS'!F251+'EQUIPAMENTOS E MATERIAIS'!F252</f>
        <v>94.609122222222226</v>
      </c>
      <c r="F92" s="16"/>
      <c r="I92" s="67"/>
    </row>
    <row r="93" spans="1:9" ht="14.1" customHeight="1" x14ac:dyDescent="0.2">
      <c r="A93" s="262" t="s">
        <v>41</v>
      </c>
      <c r="B93" s="263"/>
      <c r="C93" s="263"/>
      <c r="D93" s="264"/>
      <c r="E93" s="37">
        <f>SUM(E90:E92)</f>
        <v>135.4503861111111</v>
      </c>
      <c r="F93" s="4"/>
    </row>
    <row r="94" spans="1:9" ht="14.1" customHeight="1" x14ac:dyDescent="0.2">
      <c r="A94" s="1"/>
      <c r="B94" s="1"/>
      <c r="C94" s="1"/>
      <c r="D94" s="1"/>
      <c r="E94" s="1"/>
      <c r="F94" s="4"/>
    </row>
    <row r="95" spans="1:9" ht="14.1" customHeight="1" x14ac:dyDescent="0.2">
      <c r="A95" s="265" t="s">
        <v>100</v>
      </c>
      <c r="B95" s="265"/>
      <c r="C95" s="265"/>
      <c r="D95" s="265"/>
      <c r="E95" s="265"/>
      <c r="F95" s="4"/>
    </row>
    <row r="96" spans="1:9" ht="14.1" customHeight="1" x14ac:dyDescent="0.2">
      <c r="A96" s="19">
        <v>6</v>
      </c>
      <c r="B96" s="266" t="s">
        <v>45</v>
      </c>
      <c r="C96" s="266"/>
      <c r="D96" s="12" t="s">
        <v>18</v>
      </c>
      <c r="E96" s="8" t="s">
        <v>32</v>
      </c>
      <c r="F96" s="4"/>
    </row>
    <row r="97" spans="1:8" ht="14.1" customHeight="1" x14ac:dyDescent="0.2">
      <c r="A97" s="6" t="s">
        <v>2</v>
      </c>
      <c r="B97" s="257" t="s">
        <v>46</v>
      </c>
      <c r="C97" s="257"/>
      <c r="D97" s="18">
        <v>0.03</v>
      </c>
      <c r="E97" s="15">
        <f>E112*D97</f>
        <v>157.54969415239697</v>
      </c>
      <c r="F97" s="21"/>
    </row>
    <row r="98" spans="1:8" ht="14.1" customHeight="1" x14ac:dyDescent="0.2">
      <c r="A98" s="6" t="s">
        <v>4</v>
      </c>
      <c r="B98" s="257" t="s">
        <v>48</v>
      </c>
      <c r="C98" s="257"/>
      <c r="D98" s="20">
        <v>6.7900000000000002E-2</v>
      </c>
      <c r="E98" s="15">
        <f>(E112+E97)*D98</f>
        <v>367.28509866453953</v>
      </c>
      <c r="F98" s="21"/>
    </row>
    <row r="99" spans="1:8" ht="14.1" customHeight="1" x14ac:dyDescent="0.2">
      <c r="A99" s="267" t="s">
        <v>6</v>
      </c>
      <c r="B99" s="257" t="s">
        <v>47</v>
      </c>
      <c r="C99" s="257"/>
      <c r="D99" s="20">
        <f>SUM(D100:D102)</f>
        <v>0.14250000000000002</v>
      </c>
      <c r="E99" s="15">
        <v>0</v>
      </c>
      <c r="F99" s="7"/>
    </row>
    <row r="100" spans="1:8" ht="14.1" customHeight="1" x14ac:dyDescent="0.2">
      <c r="A100" s="267"/>
      <c r="B100" s="268" t="s">
        <v>101</v>
      </c>
      <c r="C100" s="268"/>
      <c r="D100" s="13">
        <v>1.6500000000000001E-2</v>
      </c>
      <c r="E100" s="14">
        <f>SUM(E27,E58,E67,E86,E93,E97,E98)/(1-D99)*D100</f>
        <v>111.1511438662365</v>
      </c>
      <c r="F100" s="7"/>
    </row>
    <row r="101" spans="1:8" ht="14.1" customHeight="1" x14ac:dyDescent="0.2">
      <c r="A101" s="267"/>
      <c r="B101" s="268" t="s">
        <v>102</v>
      </c>
      <c r="C101" s="268"/>
      <c r="D101" s="13">
        <v>7.5999999999999998E-2</v>
      </c>
      <c r="E101" s="14">
        <f>SUM(E27,E58,E67,E86,E93,E97,E98)/(1-D99)*D101</f>
        <v>511.96890508084687</v>
      </c>
      <c r="F101" s="7"/>
    </row>
    <row r="102" spans="1:8" ht="14.1" customHeight="1" x14ac:dyDescent="0.2">
      <c r="A102" s="267"/>
      <c r="B102" s="268" t="s">
        <v>103</v>
      </c>
      <c r="C102" s="268"/>
      <c r="D102" s="22">
        <v>0.05</v>
      </c>
      <c r="E102" s="14">
        <f>SUM(E27,E58,E67,E86,E93,E97,E98)/(1-D99)*D102</f>
        <v>336.82164807950454</v>
      </c>
      <c r="F102" s="7"/>
    </row>
    <row r="103" spans="1:8" ht="14.1" customHeight="1" x14ac:dyDescent="0.2">
      <c r="A103" s="1"/>
      <c r="B103" s="1"/>
      <c r="C103" s="1"/>
      <c r="D103" s="1"/>
      <c r="E103" s="1"/>
      <c r="F103" s="21"/>
      <c r="G103" s="46"/>
      <c r="H103" s="48"/>
    </row>
    <row r="104" spans="1:8" ht="14.1" customHeight="1" x14ac:dyDescent="0.2">
      <c r="A104" s="259" t="s">
        <v>41</v>
      </c>
      <c r="B104" s="259"/>
      <c r="C104" s="259"/>
      <c r="D104" s="39">
        <f>D97+D99+D98</f>
        <v>0.2404</v>
      </c>
      <c r="E104" s="35">
        <f>SUM(E97:E102)</f>
        <v>1484.7764898435244</v>
      </c>
      <c r="F104" s="4"/>
    </row>
    <row r="105" spans="1:8" ht="14.1" customHeight="1" x14ac:dyDescent="0.2">
      <c r="A105" s="261" t="s">
        <v>59</v>
      </c>
      <c r="B105" s="261"/>
      <c r="C105" s="261"/>
      <c r="D105" s="261"/>
      <c r="E105" s="261"/>
      <c r="F105" s="4"/>
    </row>
    <row r="106" spans="1:8" ht="14.1" customHeight="1" x14ac:dyDescent="0.2">
      <c r="A106" s="8"/>
      <c r="B106" s="259" t="s">
        <v>49</v>
      </c>
      <c r="C106" s="259"/>
      <c r="D106" s="259"/>
      <c r="E106" s="8" t="s">
        <v>32</v>
      </c>
      <c r="F106" s="4"/>
    </row>
    <row r="107" spans="1:8" ht="14.1" customHeight="1" x14ac:dyDescent="0.2">
      <c r="A107" s="6" t="s">
        <v>2</v>
      </c>
      <c r="B107" s="257" t="s">
        <v>50</v>
      </c>
      <c r="C107" s="257"/>
      <c r="D107" s="257"/>
      <c r="E107" s="14">
        <f>E27</f>
        <v>2653.0210318181817</v>
      </c>
      <c r="F107" s="4"/>
      <c r="G107" s="46"/>
    </row>
    <row r="108" spans="1:8" ht="14.1" customHeight="1" x14ac:dyDescent="0.2">
      <c r="A108" s="6" t="s">
        <v>4</v>
      </c>
      <c r="B108" s="257" t="s">
        <v>106</v>
      </c>
      <c r="C108" s="257"/>
      <c r="D108" s="257"/>
      <c r="E108" s="14">
        <f>E58</f>
        <v>2247.6999999999998</v>
      </c>
      <c r="F108" s="4"/>
    </row>
    <row r="109" spans="1:8" ht="14.1" customHeight="1" x14ac:dyDescent="0.2">
      <c r="A109" s="6" t="s">
        <v>6</v>
      </c>
      <c r="B109" s="257" t="s">
        <v>356</v>
      </c>
      <c r="C109" s="257"/>
      <c r="D109" s="257"/>
      <c r="E109" s="14">
        <f>E67</f>
        <v>171.64388126647745</v>
      </c>
      <c r="F109" s="4"/>
    </row>
    <row r="110" spans="1:8" ht="14.1" customHeight="1" x14ac:dyDescent="0.2">
      <c r="A110" s="6" t="s">
        <v>8</v>
      </c>
      <c r="B110" s="257" t="s">
        <v>104</v>
      </c>
      <c r="C110" s="257"/>
      <c r="D110" s="257"/>
      <c r="E110" s="14">
        <f>E86</f>
        <v>43.841172550795442</v>
      </c>
      <c r="F110" s="4"/>
    </row>
    <row r="111" spans="1:8" ht="14.1" customHeight="1" x14ac:dyDescent="0.2">
      <c r="A111" s="6" t="s">
        <v>24</v>
      </c>
      <c r="B111" s="257" t="s">
        <v>105</v>
      </c>
      <c r="C111" s="257"/>
      <c r="D111" s="257"/>
      <c r="E111" s="14">
        <f>E93</f>
        <v>135.4503861111111</v>
      </c>
      <c r="F111" s="4"/>
    </row>
    <row r="112" spans="1:8" ht="14.1" customHeight="1" x14ac:dyDescent="0.2">
      <c r="A112" s="258" t="s">
        <v>51</v>
      </c>
      <c r="B112" s="258"/>
      <c r="C112" s="258"/>
      <c r="D112" s="258"/>
      <c r="E112" s="15">
        <f>SUM(E107:E111)</f>
        <v>5251.6564717465653</v>
      </c>
      <c r="F112" s="4"/>
    </row>
    <row r="113" spans="1:11" ht="14.1" customHeight="1" x14ac:dyDescent="0.2">
      <c r="A113" s="6" t="s">
        <v>25</v>
      </c>
      <c r="B113" s="257" t="s">
        <v>107</v>
      </c>
      <c r="C113" s="257"/>
      <c r="D113" s="257"/>
      <c r="E113" s="15">
        <f>E104</f>
        <v>1484.7764898435244</v>
      </c>
      <c r="F113" s="4"/>
    </row>
    <row r="114" spans="1:11" ht="14.1" customHeight="1" x14ac:dyDescent="0.2">
      <c r="A114" s="259" t="s">
        <v>52</v>
      </c>
      <c r="B114" s="259"/>
      <c r="C114" s="259"/>
      <c r="D114" s="259"/>
      <c r="E114" s="35">
        <f>E112+E113</f>
        <v>6736.4329615900897</v>
      </c>
      <c r="F114" s="23"/>
      <c r="G114" s="46"/>
      <c r="H114" s="46"/>
    </row>
    <row r="115" spans="1:11" ht="14.1" customHeight="1" x14ac:dyDescent="0.2">
      <c r="A115" s="260" t="s">
        <v>111</v>
      </c>
      <c r="B115" s="260"/>
      <c r="C115" s="260"/>
      <c r="D115" s="260"/>
      <c r="E115" s="40">
        <f>E114*2</f>
        <v>13472.865923180179</v>
      </c>
      <c r="F115" s="4"/>
      <c r="H115" s="56"/>
    </row>
    <row r="116" spans="1:11" ht="14.1" customHeight="1" x14ac:dyDescent="0.2">
      <c r="C116" s="41"/>
      <c r="D116" s="42"/>
      <c r="E116" s="47"/>
      <c r="F116" s="44"/>
    </row>
    <row r="117" spans="1:11" ht="14.1" customHeight="1" x14ac:dyDescent="0.2">
      <c r="C117" s="41"/>
      <c r="D117" s="42"/>
      <c r="E117" s="43"/>
      <c r="F117" s="44"/>
      <c r="G117" s="46"/>
    </row>
    <row r="118" spans="1:11" ht="14.1" customHeight="1" x14ac:dyDescent="0.2">
      <c r="C118" s="41"/>
      <c r="D118" s="42"/>
      <c r="E118" s="47"/>
      <c r="F118" s="44"/>
    </row>
    <row r="119" spans="1:11" ht="14.1" customHeight="1" x14ac:dyDescent="0.2">
      <c r="C119" s="41"/>
      <c r="D119" s="42"/>
      <c r="E119" s="43"/>
      <c r="F119" s="44"/>
      <c r="K119" s="46"/>
    </row>
    <row r="120" spans="1:11" ht="14.1" customHeight="1" x14ac:dyDescent="0.2">
      <c r="C120" s="41"/>
      <c r="D120" s="42"/>
      <c r="E120" s="43"/>
      <c r="F120" s="44"/>
    </row>
    <row r="121" spans="1:11" ht="14.1" customHeight="1" x14ac:dyDescent="0.2">
      <c r="C121" s="41"/>
      <c r="D121" s="42"/>
      <c r="E121" s="43"/>
      <c r="F121" s="44"/>
      <c r="K121" s="46"/>
    </row>
    <row r="122" spans="1:11" ht="14.1" customHeight="1" x14ac:dyDescent="0.2">
      <c r="C122" s="41"/>
      <c r="D122" s="42"/>
      <c r="E122" s="43"/>
      <c r="F122" s="44"/>
    </row>
    <row r="123" spans="1:11" ht="14.1" customHeight="1" x14ac:dyDescent="0.2">
      <c r="C123" s="41"/>
      <c r="D123" s="42"/>
      <c r="E123" s="43"/>
      <c r="F123" s="44"/>
    </row>
    <row r="124" spans="1:11" ht="14.1" customHeight="1" x14ac:dyDescent="0.2">
      <c r="C124" s="41"/>
      <c r="D124" s="42"/>
      <c r="E124" s="43"/>
      <c r="F124" s="44"/>
    </row>
    <row r="125" spans="1:11" ht="14.1" customHeight="1" x14ac:dyDescent="0.2">
      <c r="C125" s="41"/>
      <c r="D125" s="42"/>
      <c r="E125" s="43"/>
      <c r="F125" s="44"/>
    </row>
    <row r="126" spans="1:11" ht="14.1" customHeight="1" x14ac:dyDescent="0.2">
      <c r="C126" s="41"/>
      <c r="D126" s="42"/>
      <c r="E126" s="43"/>
      <c r="F126" s="44"/>
    </row>
    <row r="127" spans="1:11" ht="14.1" customHeight="1" x14ac:dyDescent="0.2">
      <c r="C127" s="41"/>
      <c r="D127" s="42"/>
      <c r="E127" s="43"/>
      <c r="F127" s="44"/>
    </row>
    <row r="128" spans="1:11" ht="14.1" customHeight="1" x14ac:dyDescent="0.2">
      <c r="C128" s="41"/>
      <c r="D128" s="42"/>
      <c r="E128" s="43"/>
      <c r="F128" s="44"/>
    </row>
    <row r="129" spans="3:6" ht="14.1" customHeight="1" x14ac:dyDescent="0.2">
      <c r="C129" s="41"/>
      <c r="D129" s="42"/>
      <c r="E129" s="43"/>
      <c r="F129" s="44"/>
    </row>
    <row r="130" spans="3:6" ht="14.1" customHeight="1" x14ac:dyDescent="0.2">
      <c r="C130" s="41"/>
      <c r="D130" s="42"/>
      <c r="E130" s="43"/>
      <c r="F130" s="44"/>
    </row>
    <row r="131" spans="3:6" ht="14.1" customHeight="1" x14ac:dyDescent="0.2">
      <c r="C131" s="41"/>
      <c r="D131" s="42"/>
      <c r="E131" s="43"/>
      <c r="F131" s="44"/>
    </row>
    <row r="132" spans="3:6" ht="14.1" customHeight="1" x14ac:dyDescent="0.2">
      <c r="C132" s="41"/>
      <c r="D132" s="42"/>
      <c r="E132" s="43"/>
      <c r="F132" s="44"/>
    </row>
    <row r="133" spans="3:6" ht="14.1" customHeight="1" x14ac:dyDescent="0.2">
      <c r="C133" s="41"/>
      <c r="D133" s="42"/>
      <c r="E133" s="43"/>
      <c r="F133" s="44"/>
    </row>
    <row r="134" spans="3:6" ht="14.1" customHeight="1" x14ac:dyDescent="0.2">
      <c r="C134" s="41"/>
      <c r="D134" s="42"/>
      <c r="E134" s="43"/>
      <c r="F134" s="44"/>
    </row>
    <row r="135" spans="3:6" ht="14.1" customHeight="1" x14ac:dyDescent="0.2">
      <c r="C135" s="41"/>
      <c r="D135" s="42"/>
      <c r="E135" s="43"/>
      <c r="F135" s="44"/>
    </row>
    <row r="136" spans="3:6" ht="14.1" customHeight="1" x14ac:dyDescent="0.2">
      <c r="C136" s="41"/>
      <c r="D136" s="42"/>
      <c r="E136" s="43"/>
      <c r="F136" s="44"/>
    </row>
    <row r="137" spans="3:6" ht="14.1" customHeight="1" x14ac:dyDescent="0.2">
      <c r="C137" s="41"/>
      <c r="D137" s="42"/>
      <c r="E137" s="43"/>
      <c r="F137" s="44"/>
    </row>
    <row r="138" spans="3:6" ht="14.1" customHeight="1" x14ac:dyDescent="0.2">
      <c r="C138" s="41"/>
      <c r="D138" s="42"/>
      <c r="E138" s="43"/>
      <c r="F138" s="44"/>
    </row>
    <row r="139" spans="3:6" ht="14.1" customHeight="1" x14ac:dyDescent="0.2">
      <c r="C139" s="41"/>
      <c r="D139" s="42"/>
      <c r="E139" s="43"/>
      <c r="F139" s="44"/>
    </row>
    <row r="140" spans="3:6" ht="14.1" customHeight="1" x14ac:dyDescent="0.2">
      <c r="C140" s="41"/>
      <c r="D140" s="42"/>
      <c r="E140" s="43"/>
      <c r="F140" s="44"/>
    </row>
    <row r="141" spans="3:6" ht="14.1" customHeight="1" x14ac:dyDescent="0.2">
      <c r="C141" s="41"/>
      <c r="D141" s="42"/>
      <c r="E141" s="43"/>
      <c r="F141" s="44"/>
    </row>
    <row r="142" spans="3:6" ht="14.1" customHeight="1" x14ac:dyDescent="0.2">
      <c r="C142" s="41"/>
      <c r="D142" s="42"/>
      <c r="E142" s="43"/>
      <c r="F142" s="44"/>
    </row>
    <row r="143" spans="3:6" ht="14.1" customHeight="1" x14ac:dyDescent="0.2">
      <c r="C143" s="41"/>
      <c r="D143" s="42"/>
      <c r="E143" s="43"/>
      <c r="F143" s="44"/>
    </row>
    <row r="144" spans="3:6" ht="14.1" customHeight="1" x14ac:dyDescent="0.2">
      <c r="C144" s="41"/>
      <c r="D144" s="42"/>
      <c r="E144" s="43"/>
      <c r="F144" s="44"/>
    </row>
    <row r="145" spans="3:6" ht="14.1" customHeight="1" x14ac:dyDescent="0.2">
      <c r="C145" s="41"/>
      <c r="D145" s="42"/>
      <c r="E145" s="43"/>
      <c r="F145" s="44"/>
    </row>
    <row r="146" spans="3:6" ht="14.1" customHeight="1" x14ac:dyDescent="0.2">
      <c r="C146" s="41"/>
      <c r="D146" s="42"/>
      <c r="E146" s="43"/>
      <c r="F146" s="44"/>
    </row>
    <row r="147" spans="3:6" ht="14.1" customHeight="1" x14ac:dyDescent="0.2">
      <c r="C147" s="41"/>
      <c r="D147" s="42"/>
      <c r="E147" s="43"/>
      <c r="F147" s="44"/>
    </row>
    <row r="148" spans="3:6" ht="14.1" customHeight="1" x14ac:dyDescent="0.2">
      <c r="C148" s="41"/>
      <c r="D148" s="42"/>
      <c r="E148" s="43"/>
      <c r="F148" s="44"/>
    </row>
    <row r="149" spans="3:6" ht="14.1" customHeight="1" x14ac:dyDescent="0.2">
      <c r="C149" s="41"/>
      <c r="D149" s="42"/>
      <c r="E149" s="43"/>
      <c r="F149" s="44"/>
    </row>
    <row r="150" spans="3:6" ht="14.1" customHeight="1" x14ac:dyDescent="0.2">
      <c r="C150" s="41"/>
      <c r="D150" s="42"/>
      <c r="E150" s="43"/>
      <c r="F150" s="44"/>
    </row>
    <row r="151" spans="3:6" ht="14.1" customHeight="1" x14ac:dyDescent="0.2">
      <c r="C151" s="41"/>
      <c r="D151" s="42"/>
      <c r="E151" s="43"/>
      <c r="F151" s="44"/>
    </row>
    <row r="152" spans="3:6" ht="14.1" customHeight="1" x14ac:dyDescent="0.2">
      <c r="C152" s="41"/>
      <c r="D152" s="42"/>
      <c r="E152" s="43"/>
      <c r="F152" s="44"/>
    </row>
    <row r="153" spans="3:6" ht="14.1" customHeight="1" x14ac:dyDescent="0.2">
      <c r="C153" s="41"/>
      <c r="D153" s="42"/>
      <c r="E153" s="43"/>
      <c r="F153" s="44"/>
    </row>
    <row r="154" spans="3:6" ht="14.1" customHeight="1" x14ac:dyDescent="0.2">
      <c r="C154" s="41"/>
      <c r="D154" s="42"/>
      <c r="E154" s="43"/>
      <c r="F154" s="44"/>
    </row>
    <row r="155" spans="3:6" ht="14.1" customHeight="1" x14ac:dyDescent="0.2">
      <c r="C155" s="41"/>
      <c r="D155" s="42"/>
      <c r="E155" s="43"/>
      <c r="F155" s="44"/>
    </row>
    <row r="156" spans="3:6" ht="14.1" customHeight="1" x14ac:dyDescent="0.2">
      <c r="C156" s="41"/>
      <c r="D156" s="42"/>
      <c r="E156" s="43"/>
      <c r="F156" s="44"/>
    </row>
    <row r="157" spans="3:6" ht="14.1" customHeight="1" x14ac:dyDescent="0.2">
      <c r="C157" s="41"/>
      <c r="D157" s="42"/>
      <c r="E157" s="43"/>
      <c r="F157" s="44"/>
    </row>
    <row r="158" spans="3:6" ht="14.1" customHeight="1" x14ac:dyDescent="0.2">
      <c r="C158" s="41"/>
      <c r="D158" s="42"/>
      <c r="E158" s="43"/>
      <c r="F158" s="44"/>
    </row>
    <row r="159" spans="3:6" ht="14.1" customHeight="1" x14ac:dyDescent="0.2">
      <c r="C159" s="41"/>
      <c r="D159" s="42"/>
      <c r="E159" s="43"/>
      <c r="F159" s="44"/>
    </row>
    <row r="160" spans="3:6" ht="14.1" customHeight="1" x14ac:dyDescent="0.2">
      <c r="C160" s="41"/>
      <c r="D160" s="42"/>
      <c r="E160" s="43"/>
      <c r="F160" s="44"/>
    </row>
    <row r="161" spans="3:6" ht="14.1" customHeight="1" x14ac:dyDescent="0.2">
      <c r="C161" s="41"/>
      <c r="D161" s="42"/>
      <c r="E161" s="43"/>
      <c r="F161" s="44"/>
    </row>
    <row r="162" spans="3:6" ht="14.1" customHeight="1" x14ac:dyDescent="0.2">
      <c r="C162" s="41"/>
      <c r="D162" s="42"/>
      <c r="E162" s="43"/>
      <c r="F162" s="44"/>
    </row>
    <row r="163" spans="3:6" ht="14.1" customHeight="1" x14ac:dyDescent="0.2">
      <c r="C163" s="41"/>
      <c r="D163" s="42"/>
      <c r="E163" s="43"/>
      <c r="F163" s="44"/>
    </row>
    <row r="164" spans="3:6" ht="14.1" customHeight="1" x14ac:dyDescent="0.2">
      <c r="C164" s="41"/>
      <c r="D164" s="42"/>
      <c r="E164" s="43"/>
      <c r="F164" s="44"/>
    </row>
    <row r="165" spans="3:6" ht="14.1" customHeight="1" x14ac:dyDescent="0.2">
      <c r="C165" s="41"/>
      <c r="D165" s="42"/>
      <c r="E165" s="43"/>
      <c r="F165" s="44"/>
    </row>
    <row r="166" spans="3:6" ht="14.1" customHeight="1" x14ac:dyDescent="0.2">
      <c r="C166" s="41"/>
      <c r="D166" s="42"/>
      <c r="E166" s="43"/>
      <c r="F166" s="44"/>
    </row>
    <row r="167" spans="3:6" ht="14.1" customHeight="1" x14ac:dyDescent="0.2">
      <c r="C167" s="41"/>
      <c r="D167" s="42"/>
      <c r="E167" s="43"/>
      <c r="F167" s="44"/>
    </row>
    <row r="168" spans="3:6" ht="14.1" customHeight="1" x14ac:dyDescent="0.2">
      <c r="C168" s="41"/>
      <c r="D168" s="42"/>
      <c r="E168" s="43"/>
      <c r="F168" s="44"/>
    </row>
    <row r="169" spans="3:6" ht="14.1" customHeight="1" x14ac:dyDescent="0.2">
      <c r="C169" s="41"/>
      <c r="D169" s="42"/>
      <c r="E169" s="43"/>
      <c r="F169" s="44"/>
    </row>
    <row r="170" spans="3:6" ht="14.1" customHeight="1" x14ac:dyDescent="0.2">
      <c r="C170" s="41"/>
      <c r="D170" s="42"/>
      <c r="E170" s="43"/>
      <c r="F170" s="44"/>
    </row>
    <row r="171" spans="3:6" ht="14.1" customHeight="1" x14ac:dyDescent="0.2">
      <c r="C171" s="41"/>
      <c r="D171" s="42"/>
      <c r="E171" s="43"/>
      <c r="F171" s="44"/>
    </row>
    <row r="172" spans="3:6" ht="14.1" customHeight="1" x14ac:dyDescent="0.2">
      <c r="C172" s="41"/>
      <c r="D172" s="42"/>
      <c r="E172" s="43"/>
      <c r="F172" s="44"/>
    </row>
    <row r="173" spans="3:6" ht="14.1" customHeight="1" x14ac:dyDescent="0.2">
      <c r="C173" s="41"/>
      <c r="D173" s="42"/>
      <c r="E173" s="43"/>
      <c r="F173" s="44"/>
    </row>
    <row r="174" spans="3:6" ht="14.1" customHeight="1" x14ac:dyDescent="0.2">
      <c r="C174" s="41"/>
      <c r="D174" s="42"/>
      <c r="E174" s="43"/>
      <c r="F174" s="44"/>
    </row>
    <row r="175" spans="3:6" ht="14.1" customHeight="1" x14ac:dyDescent="0.2">
      <c r="C175" s="41"/>
      <c r="D175" s="42"/>
      <c r="E175" s="43"/>
      <c r="F175" s="44"/>
    </row>
    <row r="176" spans="3:6" ht="14.1" customHeight="1" x14ac:dyDescent="0.2">
      <c r="C176" s="41"/>
      <c r="D176" s="42"/>
      <c r="E176" s="43"/>
      <c r="F176" s="44"/>
    </row>
    <row r="177" spans="3:6" ht="14.1" customHeight="1" x14ac:dyDescent="0.2">
      <c r="C177" s="41"/>
      <c r="D177" s="42"/>
      <c r="E177" s="43"/>
      <c r="F177" s="44"/>
    </row>
    <row r="178" spans="3:6" ht="14.1" customHeight="1" x14ac:dyDescent="0.2">
      <c r="C178" s="41"/>
      <c r="D178" s="42"/>
      <c r="E178" s="43"/>
      <c r="F178" s="44"/>
    </row>
    <row r="179" spans="3:6" ht="14.1" customHeight="1" x14ac:dyDescent="0.2">
      <c r="C179" s="41"/>
      <c r="D179" s="42"/>
      <c r="E179" s="43"/>
      <c r="F179" s="44"/>
    </row>
    <row r="180" spans="3:6" ht="14.1" customHeight="1" x14ac:dyDescent="0.2">
      <c r="C180" s="41"/>
      <c r="D180" s="42"/>
      <c r="E180" s="43"/>
      <c r="F180" s="44"/>
    </row>
    <row r="181" spans="3:6" ht="14.1" customHeight="1" x14ac:dyDescent="0.2">
      <c r="C181" s="41"/>
      <c r="D181" s="42"/>
      <c r="E181" s="43"/>
      <c r="F181" s="44"/>
    </row>
    <row r="182" spans="3:6" ht="14.1" customHeight="1" x14ac:dyDescent="0.2">
      <c r="C182" s="41"/>
      <c r="D182" s="42"/>
      <c r="E182" s="43"/>
      <c r="F182" s="44"/>
    </row>
    <row r="183" spans="3:6" ht="14.1" customHeight="1" x14ac:dyDescent="0.2">
      <c r="C183" s="41"/>
      <c r="D183" s="42"/>
      <c r="E183" s="43"/>
      <c r="F183" s="44"/>
    </row>
    <row r="184" spans="3:6" ht="14.1" customHeight="1" x14ac:dyDescent="0.2">
      <c r="C184" s="41"/>
      <c r="D184" s="42"/>
      <c r="E184" s="43"/>
      <c r="F184" s="44"/>
    </row>
    <row r="185" spans="3:6" ht="14.1" customHeight="1" x14ac:dyDescent="0.2">
      <c r="C185" s="41"/>
      <c r="D185" s="42"/>
      <c r="E185" s="43"/>
      <c r="F185" s="44"/>
    </row>
    <row r="186" spans="3:6" ht="14.1" customHeight="1" x14ac:dyDescent="0.2">
      <c r="C186" s="41"/>
      <c r="D186" s="42"/>
      <c r="E186" s="43"/>
      <c r="F186" s="44"/>
    </row>
    <row r="187" spans="3:6" ht="14.1" customHeight="1" x14ac:dyDescent="0.2">
      <c r="C187" s="41"/>
      <c r="D187" s="42"/>
      <c r="E187" s="43"/>
      <c r="F187" s="44"/>
    </row>
    <row r="188" spans="3:6" ht="14.1" customHeight="1" x14ac:dyDescent="0.2">
      <c r="C188" s="41"/>
      <c r="D188" s="42"/>
      <c r="E188" s="43"/>
      <c r="F188" s="44"/>
    </row>
    <row r="189" spans="3:6" ht="14.1" customHeight="1" x14ac:dyDescent="0.2">
      <c r="C189" s="41"/>
      <c r="D189" s="42"/>
      <c r="E189" s="43"/>
      <c r="F189" s="44"/>
    </row>
    <row r="190" spans="3:6" ht="14.1" customHeight="1" x14ac:dyDescent="0.2">
      <c r="C190" s="41"/>
      <c r="D190" s="42"/>
      <c r="E190" s="43"/>
      <c r="F190" s="44"/>
    </row>
    <row r="191" spans="3:6" ht="14.1" customHeight="1" x14ac:dyDescent="0.2">
      <c r="C191" s="41"/>
      <c r="D191" s="42"/>
      <c r="E191" s="43"/>
      <c r="F191" s="44"/>
    </row>
    <row r="192" spans="3:6" ht="14.1" customHeight="1" x14ac:dyDescent="0.2">
      <c r="C192" s="41"/>
      <c r="D192" s="42"/>
      <c r="E192" s="43"/>
      <c r="F192" s="44"/>
    </row>
    <row r="193" spans="3:6" ht="14.1" customHeight="1" x14ac:dyDescent="0.2">
      <c r="C193" s="41"/>
      <c r="D193" s="42"/>
      <c r="E193" s="43"/>
      <c r="F193" s="44"/>
    </row>
    <row r="194" spans="3:6" ht="14.1" customHeight="1" x14ac:dyDescent="0.2">
      <c r="C194" s="41"/>
      <c r="D194" s="42"/>
      <c r="E194" s="43"/>
      <c r="F194" s="44"/>
    </row>
    <row r="195" spans="3:6" ht="14.1" customHeight="1" x14ac:dyDescent="0.2">
      <c r="C195" s="41"/>
      <c r="D195" s="42"/>
      <c r="E195" s="43"/>
      <c r="F195" s="44"/>
    </row>
    <row r="196" spans="3:6" ht="14.1" customHeight="1" x14ac:dyDescent="0.2">
      <c r="C196" s="41"/>
      <c r="D196" s="42"/>
      <c r="E196" s="43"/>
      <c r="F196" s="44"/>
    </row>
    <row r="197" spans="3:6" ht="14.1" customHeight="1" x14ac:dyDescent="0.2">
      <c r="C197" s="41"/>
      <c r="D197" s="42"/>
      <c r="E197" s="43"/>
      <c r="F197" s="44"/>
    </row>
    <row r="198" spans="3:6" ht="14.1" customHeight="1" x14ac:dyDescent="0.2">
      <c r="C198" s="41"/>
      <c r="D198" s="42"/>
      <c r="E198" s="43"/>
      <c r="F198" s="44"/>
    </row>
    <row r="199" spans="3:6" ht="14.1" customHeight="1" x14ac:dyDescent="0.2">
      <c r="C199" s="41"/>
      <c r="D199" s="42"/>
      <c r="E199" s="43"/>
      <c r="F199" s="44"/>
    </row>
    <row r="200" spans="3:6" ht="14.1" customHeight="1" x14ac:dyDescent="0.2">
      <c r="C200" s="41"/>
      <c r="D200" s="42"/>
      <c r="E200" s="43"/>
      <c r="F200" s="44"/>
    </row>
    <row r="201" spans="3:6" ht="14.1" customHeight="1" x14ac:dyDescent="0.2">
      <c r="C201" s="41"/>
      <c r="D201" s="42"/>
      <c r="E201" s="43"/>
      <c r="F201" s="44"/>
    </row>
    <row r="202" spans="3:6" ht="14.1" customHeight="1" x14ac:dyDescent="0.2">
      <c r="C202" s="41"/>
      <c r="D202" s="42"/>
      <c r="E202" s="43"/>
      <c r="F202" s="44"/>
    </row>
    <row r="203" spans="3:6" ht="14.1" customHeight="1" x14ac:dyDescent="0.2">
      <c r="C203" s="41"/>
      <c r="D203" s="42"/>
      <c r="E203" s="43"/>
      <c r="F203" s="44"/>
    </row>
    <row r="204" spans="3:6" ht="14.1" customHeight="1" x14ac:dyDescent="0.2">
      <c r="C204" s="41"/>
      <c r="D204" s="42"/>
      <c r="E204" s="43"/>
      <c r="F204" s="44"/>
    </row>
    <row r="205" spans="3:6" ht="14.1" customHeight="1" x14ac:dyDescent="0.2">
      <c r="C205" s="41"/>
      <c r="D205" s="42"/>
      <c r="E205" s="43"/>
      <c r="F205" s="44"/>
    </row>
    <row r="206" spans="3:6" ht="14.1" customHeight="1" x14ac:dyDescent="0.2">
      <c r="C206" s="41"/>
      <c r="D206" s="42"/>
      <c r="E206" s="43"/>
      <c r="F206" s="44"/>
    </row>
    <row r="207" spans="3:6" ht="14.1" customHeight="1" x14ac:dyDescent="0.2">
      <c r="C207" s="41"/>
      <c r="D207" s="42"/>
      <c r="E207" s="43"/>
      <c r="F207" s="44"/>
    </row>
    <row r="208" spans="3:6" ht="14.1" customHeight="1" x14ac:dyDescent="0.2">
      <c r="C208" s="41"/>
      <c r="D208" s="42"/>
      <c r="E208" s="43"/>
      <c r="F208" s="44"/>
    </row>
    <row r="209" spans="3:6" ht="14.1" customHeight="1" x14ac:dyDescent="0.2">
      <c r="C209" s="41"/>
      <c r="D209" s="42"/>
      <c r="E209" s="43"/>
      <c r="F209" s="44"/>
    </row>
    <row r="210" spans="3:6" ht="14.1" customHeight="1" x14ac:dyDescent="0.2">
      <c r="C210" s="41"/>
      <c r="D210" s="42"/>
      <c r="E210" s="43"/>
      <c r="F210" s="44"/>
    </row>
    <row r="211" spans="3:6" ht="14.1" customHeight="1" x14ac:dyDescent="0.2">
      <c r="C211" s="41"/>
      <c r="D211" s="42"/>
      <c r="E211" s="43"/>
      <c r="F211" s="44"/>
    </row>
    <row r="212" spans="3:6" ht="14.1" customHeight="1" x14ac:dyDescent="0.2">
      <c r="C212" s="41"/>
      <c r="D212" s="42"/>
      <c r="E212" s="43"/>
      <c r="F212" s="44"/>
    </row>
    <row r="213" spans="3:6" ht="14.1" customHeight="1" x14ac:dyDescent="0.2">
      <c r="C213" s="41"/>
      <c r="D213" s="42"/>
      <c r="E213" s="43"/>
      <c r="F213" s="44"/>
    </row>
    <row r="214" spans="3:6" ht="14.1" customHeight="1" x14ac:dyDescent="0.2">
      <c r="C214" s="41"/>
      <c r="D214" s="42"/>
      <c r="E214" s="43"/>
      <c r="F214" s="44"/>
    </row>
    <row r="215" spans="3:6" ht="14.1" customHeight="1" x14ac:dyDescent="0.2">
      <c r="C215" s="41"/>
      <c r="D215" s="42"/>
      <c r="E215" s="43"/>
      <c r="F215" s="44"/>
    </row>
    <row r="216" spans="3:6" ht="14.1" customHeight="1" x14ac:dyDescent="0.2">
      <c r="C216" s="41"/>
      <c r="D216" s="42"/>
      <c r="E216" s="43"/>
      <c r="F216" s="44"/>
    </row>
    <row r="217" spans="3:6" ht="14.1" customHeight="1" x14ac:dyDescent="0.2">
      <c r="C217" s="41"/>
      <c r="D217" s="42"/>
      <c r="E217" s="43"/>
      <c r="F217" s="44"/>
    </row>
    <row r="218" spans="3:6" ht="14.1" customHeight="1" x14ac:dyDescent="0.2">
      <c r="C218" s="41"/>
      <c r="D218" s="42"/>
      <c r="E218" s="43"/>
      <c r="F218" s="44"/>
    </row>
    <row r="219" spans="3:6" ht="14.1" customHeight="1" x14ac:dyDescent="0.2">
      <c r="C219" s="41"/>
      <c r="D219" s="42"/>
      <c r="E219" s="43"/>
      <c r="F219" s="44"/>
    </row>
    <row r="220" spans="3:6" ht="14.1" customHeight="1" x14ac:dyDescent="0.2">
      <c r="C220" s="41"/>
      <c r="D220" s="42"/>
      <c r="E220" s="43"/>
      <c r="F220" s="44"/>
    </row>
    <row r="221" spans="3:6" ht="14.1" customHeight="1" x14ac:dyDescent="0.2">
      <c r="C221" s="41"/>
      <c r="D221" s="42"/>
      <c r="E221" s="43"/>
      <c r="F221" s="44"/>
    </row>
    <row r="222" spans="3:6" ht="14.1" customHeight="1" x14ac:dyDescent="0.2">
      <c r="C222" s="41"/>
      <c r="D222" s="42"/>
      <c r="E222" s="43"/>
      <c r="F222" s="44"/>
    </row>
    <row r="223" spans="3:6" ht="14.1" customHeight="1" x14ac:dyDescent="0.2">
      <c r="C223" s="41"/>
      <c r="D223" s="42"/>
      <c r="E223" s="43"/>
      <c r="F223" s="44"/>
    </row>
    <row r="224" spans="3:6" ht="14.1" customHeight="1" x14ac:dyDescent="0.2">
      <c r="C224" s="41"/>
      <c r="D224" s="42"/>
      <c r="E224" s="43"/>
      <c r="F224" s="44"/>
    </row>
    <row r="225" spans="3:6" ht="14.1" customHeight="1" x14ac:dyDescent="0.2">
      <c r="C225" s="41"/>
      <c r="D225" s="42"/>
      <c r="E225" s="43"/>
      <c r="F225" s="44"/>
    </row>
    <row r="226" spans="3:6" ht="14.1" customHeight="1" x14ac:dyDescent="0.2">
      <c r="C226" s="41"/>
      <c r="D226" s="42"/>
      <c r="E226" s="43"/>
      <c r="F226" s="44"/>
    </row>
    <row r="227" spans="3:6" ht="14.1" customHeight="1" x14ac:dyDescent="0.2">
      <c r="C227" s="41"/>
      <c r="D227" s="42"/>
      <c r="E227" s="43"/>
      <c r="F227" s="44"/>
    </row>
    <row r="228" spans="3:6" ht="14.1" customHeight="1" x14ac:dyDescent="0.2">
      <c r="C228" s="41"/>
      <c r="D228" s="42"/>
      <c r="E228" s="43"/>
      <c r="F228" s="44"/>
    </row>
    <row r="229" spans="3:6" ht="14.1" customHeight="1" x14ac:dyDescent="0.2">
      <c r="C229" s="41"/>
      <c r="D229" s="42"/>
      <c r="E229" s="43"/>
      <c r="F229" s="44"/>
    </row>
    <row r="230" spans="3:6" ht="14.1" customHeight="1" x14ac:dyDescent="0.2">
      <c r="C230" s="41"/>
      <c r="D230" s="42"/>
      <c r="E230" s="43"/>
      <c r="F230" s="44"/>
    </row>
    <row r="231" spans="3:6" ht="14.1" customHeight="1" x14ac:dyDescent="0.2">
      <c r="C231" s="41"/>
      <c r="D231" s="42"/>
      <c r="E231" s="43"/>
      <c r="F231" s="44"/>
    </row>
    <row r="232" spans="3:6" ht="14.1" customHeight="1" x14ac:dyDescent="0.2">
      <c r="C232" s="41"/>
      <c r="D232" s="42"/>
      <c r="E232" s="43"/>
      <c r="F232" s="44"/>
    </row>
    <row r="233" spans="3:6" ht="14.1" customHeight="1" x14ac:dyDescent="0.2">
      <c r="C233" s="41"/>
      <c r="D233" s="42"/>
      <c r="E233" s="43"/>
      <c r="F233" s="44"/>
    </row>
    <row r="234" spans="3:6" ht="14.1" customHeight="1" x14ac:dyDescent="0.2">
      <c r="C234" s="41"/>
      <c r="D234" s="42"/>
      <c r="E234" s="43"/>
      <c r="F234" s="44"/>
    </row>
    <row r="235" spans="3:6" ht="14.1" customHeight="1" x14ac:dyDescent="0.2">
      <c r="C235" s="41"/>
      <c r="D235" s="42"/>
      <c r="E235" s="43"/>
      <c r="F235" s="44"/>
    </row>
    <row r="236" spans="3:6" ht="14.1" customHeight="1" x14ac:dyDescent="0.2">
      <c r="C236" s="41"/>
      <c r="D236" s="42"/>
      <c r="E236" s="43"/>
      <c r="F236" s="44"/>
    </row>
    <row r="237" spans="3:6" ht="14.1" customHeight="1" x14ac:dyDescent="0.2">
      <c r="C237" s="41"/>
      <c r="D237" s="42"/>
      <c r="E237" s="43"/>
      <c r="F237" s="44"/>
    </row>
    <row r="238" spans="3:6" ht="14.1" customHeight="1" x14ac:dyDescent="0.2">
      <c r="C238" s="41"/>
      <c r="D238" s="42"/>
      <c r="E238" s="43"/>
      <c r="F238" s="44"/>
    </row>
    <row r="239" spans="3:6" ht="14.1" customHeight="1" x14ac:dyDescent="0.2">
      <c r="C239" s="41"/>
      <c r="D239" s="42"/>
      <c r="E239" s="43"/>
      <c r="F239" s="44"/>
    </row>
    <row r="240" spans="3:6" ht="14.1" customHeight="1" x14ac:dyDescent="0.2">
      <c r="C240" s="41"/>
      <c r="D240" s="42"/>
      <c r="E240" s="43"/>
      <c r="F240" s="44"/>
    </row>
    <row r="241" spans="3:6" ht="14.1" customHeight="1" x14ac:dyDescent="0.2">
      <c r="C241" s="41"/>
      <c r="D241" s="42"/>
      <c r="E241" s="43"/>
      <c r="F241" s="44"/>
    </row>
    <row r="242" spans="3:6" ht="14.1" customHeight="1" x14ac:dyDescent="0.2">
      <c r="C242" s="41"/>
      <c r="D242" s="42"/>
      <c r="E242" s="43"/>
      <c r="F242" s="44"/>
    </row>
    <row r="243" spans="3:6" ht="14.1" customHeight="1" x14ac:dyDescent="0.2">
      <c r="C243" s="41"/>
      <c r="D243" s="42"/>
      <c r="E243" s="43"/>
      <c r="F243" s="44"/>
    </row>
    <row r="244" spans="3:6" ht="14.1" customHeight="1" x14ac:dyDescent="0.2">
      <c r="C244" s="41"/>
      <c r="D244" s="42"/>
      <c r="E244" s="43"/>
      <c r="F244" s="44"/>
    </row>
    <row r="245" spans="3:6" ht="14.1" customHeight="1" x14ac:dyDescent="0.2">
      <c r="C245" s="41"/>
      <c r="D245" s="42"/>
      <c r="E245" s="43"/>
      <c r="F245" s="44"/>
    </row>
    <row r="246" spans="3:6" ht="14.1" customHeight="1" x14ac:dyDescent="0.2">
      <c r="C246" s="41"/>
      <c r="D246" s="42"/>
      <c r="E246" s="43"/>
      <c r="F246" s="44"/>
    </row>
    <row r="247" spans="3:6" ht="14.1" customHeight="1" x14ac:dyDescent="0.2">
      <c r="C247" s="41"/>
      <c r="D247" s="42"/>
      <c r="E247" s="43"/>
      <c r="F247" s="44"/>
    </row>
    <row r="248" spans="3:6" ht="14.1" customHeight="1" x14ac:dyDescent="0.2">
      <c r="C248" s="41"/>
      <c r="D248" s="42"/>
      <c r="E248" s="43"/>
      <c r="F248" s="44"/>
    </row>
    <row r="249" spans="3:6" ht="14.1" customHeight="1" x14ac:dyDescent="0.2">
      <c r="C249" s="41"/>
      <c r="D249" s="42"/>
      <c r="E249" s="43"/>
      <c r="F249" s="44"/>
    </row>
    <row r="250" spans="3:6" ht="14.1" customHeight="1" x14ac:dyDescent="0.2">
      <c r="C250" s="41"/>
      <c r="D250" s="42"/>
      <c r="E250" s="43"/>
      <c r="F250" s="44"/>
    </row>
    <row r="251" spans="3:6" ht="14.1" customHeight="1" x14ac:dyDescent="0.2">
      <c r="C251" s="41"/>
      <c r="D251" s="42"/>
      <c r="E251" s="43"/>
      <c r="F251" s="44"/>
    </row>
    <row r="252" spans="3:6" ht="14.1" customHeight="1" x14ac:dyDescent="0.2">
      <c r="C252" s="41"/>
      <c r="D252" s="42"/>
      <c r="E252" s="43"/>
      <c r="F252" s="44"/>
    </row>
    <row r="253" spans="3:6" ht="14.1" customHeight="1" x14ac:dyDescent="0.2">
      <c r="C253" s="41"/>
      <c r="D253" s="42"/>
      <c r="E253" s="43"/>
      <c r="F253" s="44"/>
    </row>
    <row r="254" spans="3:6" ht="14.1" customHeight="1" x14ac:dyDescent="0.2">
      <c r="C254" s="41"/>
      <c r="D254" s="42"/>
      <c r="E254" s="43"/>
      <c r="F254" s="44"/>
    </row>
    <row r="255" spans="3:6" ht="14.1" customHeight="1" x14ac:dyDescent="0.2">
      <c r="C255" s="41"/>
      <c r="D255" s="42"/>
      <c r="E255" s="43"/>
      <c r="F255" s="44"/>
    </row>
    <row r="256" spans="3:6" ht="14.1" customHeight="1" x14ac:dyDescent="0.2">
      <c r="C256" s="41"/>
      <c r="D256" s="42"/>
      <c r="E256" s="43"/>
      <c r="F256" s="44"/>
    </row>
    <row r="257" spans="3:6" ht="14.1" customHeight="1" x14ac:dyDescent="0.2">
      <c r="C257" s="41"/>
      <c r="D257" s="42"/>
      <c r="E257" s="43"/>
      <c r="F257" s="44"/>
    </row>
    <row r="258" spans="3:6" ht="14.1" customHeight="1" x14ac:dyDescent="0.2">
      <c r="C258" s="41"/>
      <c r="D258" s="42"/>
      <c r="E258" s="43"/>
      <c r="F258" s="44"/>
    </row>
    <row r="259" spans="3:6" ht="14.1" customHeight="1" x14ac:dyDescent="0.2">
      <c r="C259" s="41"/>
      <c r="D259" s="42"/>
      <c r="E259" s="43"/>
      <c r="F259" s="44"/>
    </row>
    <row r="260" spans="3:6" ht="14.1" customHeight="1" x14ac:dyDescent="0.2">
      <c r="C260" s="41"/>
      <c r="D260" s="42"/>
      <c r="E260" s="43"/>
      <c r="F260" s="44"/>
    </row>
    <row r="261" spans="3:6" ht="14.1" customHeight="1" x14ac:dyDescent="0.2">
      <c r="C261" s="41"/>
      <c r="D261" s="42"/>
      <c r="E261" s="43"/>
      <c r="F261" s="44"/>
    </row>
    <row r="262" spans="3:6" ht="14.1" customHeight="1" x14ac:dyDescent="0.2">
      <c r="C262" s="41"/>
      <c r="D262" s="42"/>
      <c r="E262" s="43"/>
      <c r="F262" s="44"/>
    </row>
    <row r="263" spans="3:6" ht="14.1" customHeight="1" x14ac:dyDescent="0.2">
      <c r="C263" s="41"/>
      <c r="D263" s="42"/>
      <c r="E263" s="43"/>
      <c r="F263" s="44"/>
    </row>
    <row r="264" spans="3:6" ht="14.1" customHeight="1" x14ac:dyDescent="0.2">
      <c r="C264" s="41"/>
      <c r="D264" s="42"/>
      <c r="E264" s="43"/>
      <c r="F264" s="44"/>
    </row>
    <row r="265" spans="3:6" ht="14.1" customHeight="1" x14ac:dyDescent="0.2">
      <c r="C265" s="41"/>
      <c r="D265" s="42"/>
      <c r="E265" s="43"/>
      <c r="F265" s="44"/>
    </row>
    <row r="266" spans="3:6" ht="14.1" customHeight="1" x14ac:dyDescent="0.2">
      <c r="C266" s="41"/>
      <c r="D266" s="42"/>
      <c r="E266" s="43"/>
      <c r="F266" s="44"/>
    </row>
    <row r="267" spans="3:6" ht="14.1" customHeight="1" x14ac:dyDescent="0.2">
      <c r="C267" s="41"/>
      <c r="D267" s="42"/>
      <c r="E267" s="43"/>
      <c r="F267" s="44"/>
    </row>
    <row r="268" spans="3:6" ht="14.1" customHeight="1" x14ac:dyDescent="0.2">
      <c r="C268" s="41"/>
      <c r="D268" s="42"/>
      <c r="E268" s="43"/>
      <c r="F268" s="44"/>
    </row>
    <row r="269" spans="3:6" ht="14.1" customHeight="1" x14ac:dyDescent="0.2">
      <c r="C269" s="41"/>
      <c r="D269" s="42"/>
      <c r="E269" s="43"/>
      <c r="F269" s="44"/>
    </row>
    <row r="270" spans="3:6" ht="14.1" customHeight="1" x14ac:dyDescent="0.2">
      <c r="C270" s="41"/>
      <c r="D270" s="42"/>
      <c r="E270" s="43"/>
      <c r="F270" s="44"/>
    </row>
    <row r="271" spans="3:6" ht="14.1" customHeight="1" x14ac:dyDescent="0.2">
      <c r="C271" s="41"/>
      <c r="D271" s="42"/>
      <c r="E271" s="43"/>
      <c r="F271" s="44"/>
    </row>
    <row r="272" spans="3:6" ht="14.1" customHeight="1" x14ac:dyDescent="0.2">
      <c r="C272" s="41"/>
      <c r="D272" s="42"/>
      <c r="E272" s="43"/>
      <c r="F272" s="44"/>
    </row>
    <row r="273" spans="3:6" ht="14.1" customHeight="1" x14ac:dyDescent="0.2">
      <c r="C273" s="41"/>
      <c r="D273" s="42"/>
      <c r="E273" s="43"/>
      <c r="F273" s="44"/>
    </row>
    <row r="274" spans="3:6" ht="14.1" customHeight="1" x14ac:dyDescent="0.2">
      <c r="C274" s="41"/>
      <c r="D274" s="42"/>
      <c r="E274" s="43"/>
      <c r="F274" s="44"/>
    </row>
    <row r="275" spans="3:6" ht="14.1" customHeight="1" x14ac:dyDescent="0.2">
      <c r="C275" s="41"/>
      <c r="D275" s="42"/>
      <c r="E275" s="43"/>
      <c r="F275" s="44"/>
    </row>
    <row r="276" spans="3:6" ht="14.1" customHeight="1" x14ac:dyDescent="0.2">
      <c r="C276" s="41"/>
      <c r="D276" s="42"/>
      <c r="E276" s="43"/>
      <c r="F276" s="44"/>
    </row>
    <row r="277" spans="3:6" ht="14.1" customHeight="1" x14ac:dyDescent="0.2">
      <c r="C277" s="41"/>
      <c r="D277" s="42"/>
      <c r="E277" s="43"/>
      <c r="F277" s="44"/>
    </row>
    <row r="278" spans="3:6" ht="14.1" customHeight="1" x14ac:dyDescent="0.2">
      <c r="C278" s="41"/>
      <c r="D278" s="42"/>
      <c r="E278" s="43"/>
      <c r="F278" s="44"/>
    </row>
    <row r="279" spans="3:6" ht="14.1" customHeight="1" x14ac:dyDescent="0.2">
      <c r="C279" s="41"/>
      <c r="D279" s="42"/>
      <c r="E279" s="43"/>
      <c r="F279" s="44"/>
    </row>
    <row r="280" spans="3:6" ht="14.1" customHeight="1" x14ac:dyDescent="0.2">
      <c r="C280" s="41"/>
      <c r="D280" s="42"/>
      <c r="E280" s="43"/>
      <c r="F280" s="44"/>
    </row>
    <row r="281" spans="3:6" ht="14.1" customHeight="1" x14ac:dyDescent="0.2">
      <c r="C281" s="41"/>
      <c r="D281" s="42"/>
      <c r="E281" s="43"/>
      <c r="F281" s="44"/>
    </row>
    <row r="282" spans="3:6" ht="14.1" customHeight="1" x14ac:dyDescent="0.2">
      <c r="C282" s="41"/>
      <c r="D282" s="42"/>
      <c r="E282" s="43"/>
      <c r="F282" s="44"/>
    </row>
    <row r="283" spans="3:6" ht="14.1" customHeight="1" x14ac:dyDescent="0.2">
      <c r="C283" s="41"/>
      <c r="D283" s="42"/>
      <c r="E283" s="43"/>
      <c r="F283" s="44"/>
    </row>
    <row r="284" spans="3:6" ht="14.1" customHeight="1" x14ac:dyDescent="0.2">
      <c r="C284" s="41"/>
      <c r="D284" s="42"/>
      <c r="E284" s="43"/>
      <c r="F284" s="44"/>
    </row>
    <row r="285" spans="3:6" ht="14.1" customHeight="1" x14ac:dyDescent="0.2">
      <c r="C285" s="41"/>
      <c r="D285" s="42"/>
      <c r="E285" s="43"/>
      <c r="F285" s="44"/>
    </row>
    <row r="286" spans="3:6" ht="14.1" customHeight="1" x14ac:dyDescent="0.2">
      <c r="C286" s="41"/>
      <c r="D286" s="42"/>
      <c r="E286" s="43"/>
      <c r="F286" s="44"/>
    </row>
    <row r="287" spans="3:6" ht="14.1" customHeight="1" x14ac:dyDescent="0.2">
      <c r="C287" s="41"/>
      <c r="D287" s="42"/>
      <c r="E287" s="43"/>
      <c r="F287" s="44"/>
    </row>
    <row r="288" spans="3:6" ht="14.1" customHeight="1" x14ac:dyDescent="0.2">
      <c r="C288" s="41"/>
      <c r="D288" s="42"/>
      <c r="E288" s="43"/>
      <c r="F288" s="44"/>
    </row>
    <row r="289" spans="3:6" ht="14.1" customHeight="1" x14ac:dyDescent="0.2">
      <c r="C289" s="41"/>
      <c r="D289" s="42"/>
      <c r="E289" s="43"/>
      <c r="F289" s="44"/>
    </row>
    <row r="290" spans="3:6" ht="14.1" customHeight="1" x14ac:dyDescent="0.2">
      <c r="C290" s="41"/>
      <c r="D290" s="42"/>
      <c r="E290" s="43"/>
      <c r="F290" s="44"/>
    </row>
    <row r="291" spans="3:6" ht="14.1" customHeight="1" x14ac:dyDescent="0.2">
      <c r="C291" s="41"/>
      <c r="D291" s="42"/>
      <c r="E291" s="43"/>
      <c r="F291" s="44"/>
    </row>
    <row r="292" spans="3:6" ht="14.1" customHeight="1" x14ac:dyDescent="0.2">
      <c r="C292" s="41"/>
      <c r="D292" s="42"/>
      <c r="E292" s="43"/>
      <c r="F292" s="44"/>
    </row>
    <row r="293" spans="3:6" ht="14.1" customHeight="1" x14ac:dyDescent="0.2">
      <c r="C293" s="41"/>
      <c r="D293" s="42"/>
      <c r="E293" s="43"/>
      <c r="F293" s="44"/>
    </row>
    <row r="294" spans="3:6" ht="14.1" customHeight="1" x14ac:dyDescent="0.2">
      <c r="C294" s="41"/>
      <c r="D294" s="42"/>
      <c r="E294" s="43"/>
      <c r="F294" s="44"/>
    </row>
    <row r="295" spans="3:6" ht="14.1" customHeight="1" x14ac:dyDescent="0.2">
      <c r="C295" s="41"/>
      <c r="D295" s="42"/>
      <c r="E295" s="43"/>
      <c r="F295" s="44"/>
    </row>
    <row r="296" spans="3:6" ht="14.1" customHeight="1" x14ac:dyDescent="0.2">
      <c r="C296" s="41"/>
      <c r="D296" s="42"/>
      <c r="E296" s="43"/>
      <c r="F296" s="44"/>
    </row>
    <row r="297" spans="3:6" ht="14.1" customHeight="1" x14ac:dyDescent="0.2">
      <c r="C297" s="41"/>
      <c r="D297" s="42"/>
      <c r="E297" s="43"/>
      <c r="F297" s="44"/>
    </row>
    <row r="298" spans="3:6" ht="14.1" customHeight="1" x14ac:dyDescent="0.2">
      <c r="C298" s="41"/>
      <c r="D298" s="42"/>
      <c r="E298" s="43"/>
      <c r="F298" s="44"/>
    </row>
    <row r="299" spans="3:6" ht="14.1" customHeight="1" x14ac:dyDescent="0.2">
      <c r="C299" s="41"/>
      <c r="D299" s="42"/>
      <c r="E299" s="43"/>
      <c r="F299" s="44"/>
    </row>
    <row r="300" spans="3:6" ht="14.1" customHeight="1" x14ac:dyDescent="0.2">
      <c r="C300" s="41"/>
      <c r="D300" s="42"/>
      <c r="E300" s="43"/>
      <c r="F300" s="44"/>
    </row>
    <row r="301" spans="3:6" ht="14.1" customHeight="1" x14ac:dyDescent="0.2">
      <c r="C301" s="41"/>
      <c r="D301" s="42"/>
      <c r="E301" s="43"/>
      <c r="F301" s="44"/>
    </row>
    <row r="302" spans="3:6" ht="14.1" customHeight="1" x14ac:dyDescent="0.2">
      <c r="C302" s="41"/>
      <c r="D302" s="42"/>
      <c r="E302" s="43"/>
      <c r="F302" s="44"/>
    </row>
    <row r="303" spans="3:6" ht="14.1" customHeight="1" x14ac:dyDescent="0.2">
      <c r="C303" s="41"/>
      <c r="D303" s="42"/>
      <c r="E303" s="43"/>
      <c r="F303" s="44"/>
    </row>
    <row r="304" spans="3:6" ht="14.1" customHeight="1" x14ac:dyDescent="0.2">
      <c r="C304" s="41"/>
      <c r="D304" s="42"/>
      <c r="E304" s="43"/>
      <c r="F304" s="44"/>
    </row>
    <row r="305" spans="3:6" ht="14.1" customHeight="1" x14ac:dyDescent="0.2">
      <c r="C305" s="41"/>
      <c r="D305" s="42"/>
      <c r="E305" s="43"/>
      <c r="F305" s="44"/>
    </row>
    <row r="306" spans="3:6" ht="14.1" customHeight="1" x14ac:dyDescent="0.2">
      <c r="C306" s="41"/>
      <c r="D306" s="42"/>
      <c r="E306" s="43"/>
      <c r="F306" s="44"/>
    </row>
    <row r="307" spans="3:6" ht="14.1" customHeight="1" x14ac:dyDescent="0.2">
      <c r="C307" s="41"/>
      <c r="D307" s="42"/>
      <c r="E307" s="43"/>
      <c r="F307" s="44"/>
    </row>
    <row r="308" spans="3:6" ht="14.1" customHeight="1" x14ac:dyDescent="0.2">
      <c r="C308" s="41"/>
      <c r="D308" s="42"/>
      <c r="E308" s="43"/>
      <c r="F308" s="44"/>
    </row>
    <row r="309" spans="3:6" ht="14.1" customHeight="1" x14ac:dyDescent="0.2">
      <c r="C309" s="41"/>
      <c r="D309" s="42"/>
      <c r="E309" s="43"/>
      <c r="F309" s="44"/>
    </row>
    <row r="310" spans="3:6" ht="14.1" customHeight="1" x14ac:dyDescent="0.2">
      <c r="C310" s="41"/>
      <c r="D310" s="42"/>
      <c r="E310" s="43"/>
      <c r="F310" s="44"/>
    </row>
    <row r="311" spans="3:6" ht="14.1" customHeight="1" x14ac:dyDescent="0.2">
      <c r="C311" s="41"/>
      <c r="D311" s="42"/>
      <c r="E311" s="43"/>
      <c r="F311" s="44"/>
    </row>
    <row r="312" spans="3:6" ht="14.1" customHeight="1" x14ac:dyDescent="0.2">
      <c r="C312" s="41"/>
      <c r="D312" s="42"/>
      <c r="E312" s="43"/>
      <c r="F312" s="44"/>
    </row>
    <row r="313" spans="3:6" ht="14.1" customHeight="1" x14ac:dyDescent="0.2">
      <c r="C313" s="41"/>
      <c r="D313" s="42"/>
      <c r="E313" s="43"/>
      <c r="F313" s="44"/>
    </row>
    <row r="314" spans="3:6" ht="14.1" customHeight="1" x14ac:dyDescent="0.2">
      <c r="C314" s="41"/>
      <c r="D314" s="42"/>
      <c r="E314" s="43"/>
      <c r="F314" s="44"/>
    </row>
    <row r="315" spans="3:6" ht="14.1" customHeight="1" x14ac:dyDescent="0.2">
      <c r="C315" s="41"/>
      <c r="D315" s="42"/>
      <c r="E315" s="43"/>
      <c r="F315" s="44"/>
    </row>
    <row r="316" spans="3:6" ht="14.1" customHeight="1" x14ac:dyDescent="0.2">
      <c r="C316" s="41"/>
      <c r="D316" s="42"/>
      <c r="E316" s="43"/>
      <c r="F316" s="44"/>
    </row>
    <row r="317" spans="3:6" ht="14.1" customHeight="1" x14ac:dyDescent="0.2">
      <c r="C317" s="41"/>
      <c r="D317" s="42"/>
      <c r="E317" s="43"/>
      <c r="F317" s="44"/>
    </row>
    <row r="318" spans="3:6" ht="14.1" customHeight="1" x14ac:dyDescent="0.2">
      <c r="C318" s="41"/>
      <c r="D318" s="42"/>
      <c r="E318" s="43"/>
      <c r="F318" s="44"/>
    </row>
    <row r="319" spans="3:6" ht="14.1" customHeight="1" x14ac:dyDescent="0.2">
      <c r="C319" s="41"/>
      <c r="D319" s="42"/>
      <c r="E319" s="43"/>
      <c r="F319" s="44"/>
    </row>
    <row r="320" spans="3:6" ht="14.1" customHeight="1" x14ac:dyDescent="0.2">
      <c r="C320" s="41"/>
      <c r="D320" s="42"/>
      <c r="E320" s="43"/>
      <c r="F320" s="44"/>
    </row>
    <row r="321" spans="3:6" ht="14.1" customHeight="1" x14ac:dyDescent="0.2">
      <c r="C321" s="41"/>
      <c r="D321" s="42"/>
      <c r="E321" s="43"/>
      <c r="F321" s="44"/>
    </row>
    <row r="322" spans="3:6" ht="14.1" customHeight="1" x14ac:dyDescent="0.2">
      <c r="C322" s="41"/>
      <c r="D322" s="42"/>
      <c r="E322" s="43"/>
      <c r="F322" s="44"/>
    </row>
    <row r="323" spans="3:6" ht="14.1" customHeight="1" x14ac:dyDescent="0.2">
      <c r="C323" s="41"/>
      <c r="D323" s="42"/>
      <c r="E323" s="43"/>
      <c r="F323" s="44"/>
    </row>
    <row r="324" spans="3:6" ht="14.1" customHeight="1" x14ac:dyDescent="0.2">
      <c r="C324" s="41"/>
      <c r="D324" s="42"/>
      <c r="E324" s="43"/>
      <c r="F324" s="44"/>
    </row>
    <row r="325" spans="3:6" ht="14.1" customHeight="1" x14ac:dyDescent="0.2">
      <c r="C325" s="41"/>
      <c r="D325" s="42"/>
      <c r="E325" s="43"/>
      <c r="F325" s="44"/>
    </row>
    <row r="326" spans="3:6" ht="14.1" customHeight="1" x14ac:dyDescent="0.2">
      <c r="C326" s="41"/>
      <c r="D326" s="42"/>
      <c r="E326" s="43"/>
      <c r="F326" s="44"/>
    </row>
    <row r="327" spans="3:6" ht="14.1" customHeight="1" x14ac:dyDescent="0.2">
      <c r="C327" s="41"/>
      <c r="D327" s="42"/>
      <c r="E327" s="43"/>
      <c r="F327" s="44"/>
    </row>
    <row r="328" spans="3:6" ht="14.1" customHeight="1" x14ac:dyDescent="0.2">
      <c r="C328" s="41"/>
      <c r="D328" s="42"/>
      <c r="E328" s="43"/>
      <c r="F328" s="44"/>
    </row>
    <row r="329" spans="3:6" ht="14.1" customHeight="1" x14ac:dyDescent="0.2">
      <c r="C329" s="41"/>
      <c r="D329" s="42"/>
      <c r="E329" s="43"/>
      <c r="F329" s="44"/>
    </row>
    <row r="330" spans="3:6" ht="14.1" customHeight="1" x14ac:dyDescent="0.2">
      <c r="C330" s="41"/>
      <c r="D330" s="42"/>
      <c r="E330" s="43"/>
      <c r="F330" s="44"/>
    </row>
    <row r="331" spans="3:6" ht="14.1" customHeight="1" x14ac:dyDescent="0.2">
      <c r="C331" s="41"/>
      <c r="D331" s="42"/>
      <c r="E331" s="43"/>
      <c r="F331" s="44"/>
    </row>
    <row r="332" spans="3:6" ht="14.1" customHeight="1" x14ac:dyDescent="0.2">
      <c r="C332" s="41"/>
      <c r="D332" s="42"/>
      <c r="E332" s="43"/>
      <c r="F332" s="44"/>
    </row>
    <row r="333" spans="3:6" ht="14.1" customHeight="1" x14ac:dyDescent="0.2">
      <c r="C333" s="41"/>
      <c r="D333" s="42"/>
      <c r="E333" s="43"/>
      <c r="F333" s="44"/>
    </row>
    <row r="334" spans="3:6" ht="14.1" customHeight="1" x14ac:dyDescent="0.2">
      <c r="C334" s="41"/>
      <c r="D334" s="42"/>
      <c r="E334" s="43"/>
      <c r="F334" s="44"/>
    </row>
    <row r="335" spans="3:6" ht="14.1" customHeight="1" x14ac:dyDescent="0.2">
      <c r="C335" s="41"/>
      <c r="D335" s="42"/>
      <c r="E335" s="43"/>
      <c r="F335" s="44"/>
    </row>
    <row r="336" spans="3:6" ht="14.1" customHeight="1" x14ac:dyDescent="0.2">
      <c r="C336" s="41"/>
      <c r="D336" s="42"/>
      <c r="E336" s="43"/>
      <c r="F336" s="44"/>
    </row>
    <row r="337" spans="3:6" ht="14.1" customHeight="1" x14ac:dyDescent="0.2">
      <c r="C337" s="41"/>
      <c r="D337" s="42"/>
      <c r="E337" s="43"/>
      <c r="F337" s="44"/>
    </row>
    <row r="338" spans="3:6" ht="14.1" customHeight="1" x14ac:dyDescent="0.2">
      <c r="C338" s="41"/>
      <c r="D338" s="42"/>
      <c r="E338" s="43"/>
      <c r="F338" s="44"/>
    </row>
    <row r="339" spans="3:6" ht="14.1" customHeight="1" x14ac:dyDescent="0.2">
      <c r="C339" s="41"/>
      <c r="D339" s="42"/>
      <c r="E339" s="43"/>
      <c r="F339" s="44"/>
    </row>
    <row r="340" spans="3:6" ht="14.1" customHeight="1" x14ac:dyDescent="0.2">
      <c r="C340" s="41"/>
      <c r="D340" s="42"/>
      <c r="E340" s="43"/>
      <c r="F340" s="44"/>
    </row>
    <row r="341" spans="3:6" ht="14.1" customHeight="1" x14ac:dyDescent="0.2">
      <c r="C341" s="41"/>
      <c r="D341" s="42"/>
      <c r="E341" s="43"/>
      <c r="F341" s="44"/>
    </row>
    <row r="342" spans="3:6" ht="14.1" customHeight="1" x14ac:dyDescent="0.2">
      <c r="C342" s="41"/>
      <c r="D342" s="42"/>
      <c r="E342" s="43"/>
      <c r="F342" s="44"/>
    </row>
    <row r="343" spans="3:6" ht="14.1" customHeight="1" x14ac:dyDescent="0.2">
      <c r="C343" s="41"/>
      <c r="D343" s="42"/>
      <c r="E343" s="43"/>
      <c r="F343" s="44"/>
    </row>
    <row r="344" spans="3:6" ht="14.1" customHeight="1" x14ac:dyDescent="0.2">
      <c r="C344" s="41"/>
      <c r="D344" s="42"/>
      <c r="E344" s="43"/>
      <c r="F344" s="44"/>
    </row>
    <row r="345" spans="3:6" ht="14.1" customHeight="1" x14ac:dyDescent="0.2">
      <c r="C345" s="41"/>
      <c r="D345" s="42"/>
      <c r="E345" s="43"/>
      <c r="F345" s="44"/>
    </row>
    <row r="346" spans="3:6" ht="14.1" customHeight="1" x14ac:dyDescent="0.2">
      <c r="C346" s="41"/>
      <c r="D346" s="42"/>
      <c r="E346" s="43"/>
      <c r="F346" s="44"/>
    </row>
    <row r="347" spans="3:6" ht="14.1" customHeight="1" x14ac:dyDescent="0.2">
      <c r="C347" s="41"/>
      <c r="D347" s="42"/>
      <c r="E347" s="43"/>
      <c r="F347" s="44"/>
    </row>
    <row r="348" spans="3:6" ht="14.1" customHeight="1" x14ac:dyDescent="0.2">
      <c r="C348" s="41"/>
      <c r="D348" s="42"/>
      <c r="E348" s="43"/>
      <c r="F348" s="44"/>
    </row>
    <row r="349" spans="3:6" ht="14.1" customHeight="1" x14ac:dyDescent="0.2">
      <c r="C349" s="41"/>
      <c r="D349" s="42"/>
      <c r="E349" s="43"/>
      <c r="F349" s="44"/>
    </row>
    <row r="350" spans="3:6" ht="14.1" customHeight="1" x14ac:dyDescent="0.2">
      <c r="C350" s="41"/>
      <c r="D350" s="42"/>
      <c r="E350" s="43"/>
      <c r="F350" s="44"/>
    </row>
    <row r="351" spans="3:6" ht="14.1" customHeight="1" x14ac:dyDescent="0.2">
      <c r="C351" s="41"/>
      <c r="D351" s="42"/>
      <c r="E351" s="43"/>
      <c r="F351" s="44"/>
    </row>
    <row r="352" spans="3:6" ht="14.1" customHeight="1" x14ac:dyDescent="0.2">
      <c r="C352" s="41"/>
      <c r="D352" s="42"/>
      <c r="E352" s="43"/>
      <c r="F352" s="44"/>
    </row>
    <row r="353" spans="3:6" ht="14.1" customHeight="1" x14ac:dyDescent="0.2">
      <c r="C353" s="41"/>
      <c r="D353" s="42"/>
      <c r="E353" s="43"/>
      <c r="F353" s="44"/>
    </row>
    <row r="354" spans="3:6" ht="14.1" customHeight="1" x14ac:dyDescent="0.2">
      <c r="C354" s="41"/>
      <c r="D354" s="42"/>
      <c r="E354" s="43"/>
      <c r="F354" s="44"/>
    </row>
    <row r="355" spans="3:6" ht="14.1" customHeight="1" x14ac:dyDescent="0.2">
      <c r="C355" s="41"/>
      <c r="D355" s="42"/>
      <c r="E355" s="43"/>
      <c r="F355" s="44"/>
    </row>
    <row r="356" spans="3:6" ht="14.1" customHeight="1" x14ac:dyDescent="0.2">
      <c r="C356" s="41"/>
      <c r="D356" s="42"/>
      <c r="E356" s="43"/>
      <c r="F356" s="44"/>
    </row>
    <row r="357" spans="3:6" ht="14.1" customHeight="1" x14ac:dyDescent="0.2">
      <c r="C357" s="41"/>
      <c r="D357" s="42"/>
      <c r="E357" s="43"/>
      <c r="F357" s="44"/>
    </row>
    <row r="358" spans="3:6" ht="14.1" customHeight="1" x14ac:dyDescent="0.2">
      <c r="C358" s="41"/>
      <c r="D358" s="42"/>
      <c r="E358" s="43"/>
      <c r="F358" s="44"/>
    </row>
    <row r="359" spans="3:6" ht="14.1" customHeight="1" x14ac:dyDescent="0.2">
      <c r="C359" s="41"/>
      <c r="D359" s="42"/>
      <c r="E359" s="43"/>
      <c r="F359" s="44"/>
    </row>
    <row r="360" spans="3:6" ht="14.1" customHeight="1" x14ac:dyDescent="0.2">
      <c r="C360" s="41"/>
      <c r="D360" s="42"/>
      <c r="E360" s="43"/>
      <c r="F360" s="44"/>
    </row>
    <row r="361" spans="3:6" ht="14.1" customHeight="1" x14ac:dyDescent="0.2">
      <c r="C361" s="41"/>
      <c r="D361" s="42"/>
      <c r="E361" s="43"/>
      <c r="F361" s="44"/>
    </row>
    <row r="362" spans="3:6" ht="14.1" customHeight="1" x14ac:dyDescent="0.2">
      <c r="C362" s="41"/>
      <c r="D362" s="42"/>
      <c r="E362" s="43"/>
      <c r="F362" s="44"/>
    </row>
    <row r="363" spans="3:6" ht="14.1" customHeight="1" x14ac:dyDescent="0.2">
      <c r="C363" s="41"/>
      <c r="D363" s="42"/>
      <c r="E363" s="43"/>
      <c r="F363" s="44"/>
    </row>
    <row r="364" spans="3:6" ht="14.1" customHeight="1" x14ac:dyDescent="0.2">
      <c r="C364" s="41"/>
      <c r="D364" s="42"/>
      <c r="E364" s="43"/>
      <c r="F364" s="44"/>
    </row>
    <row r="365" spans="3:6" ht="14.1" customHeight="1" x14ac:dyDescent="0.2">
      <c r="C365" s="41"/>
      <c r="D365" s="42"/>
      <c r="E365" s="43"/>
      <c r="F365" s="44"/>
    </row>
    <row r="366" spans="3:6" ht="14.1" customHeight="1" x14ac:dyDescent="0.2">
      <c r="C366" s="41"/>
      <c r="D366" s="42"/>
      <c r="E366" s="43"/>
      <c r="F366" s="44"/>
    </row>
    <row r="367" spans="3:6" ht="14.1" customHeight="1" x14ac:dyDescent="0.2">
      <c r="C367" s="41"/>
      <c r="D367" s="42"/>
      <c r="E367" s="43"/>
      <c r="F367" s="44"/>
    </row>
    <row r="368" spans="3:6" ht="14.1" customHeight="1" x14ac:dyDescent="0.2">
      <c r="C368" s="41"/>
      <c r="D368" s="42"/>
      <c r="E368" s="43"/>
      <c r="F368" s="44"/>
    </row>
    <row r="369" spans="3:6" ht="14.1" customHeight="1" x14ac:dyDescent="0.2">
      <c r="C369" s="41"/>
      <c r="D369" s="42"/>
      <c r="E369" s="43"/>
      <c r="F369" s="44"/>
    </row>
    <row r="370" spans="3:6" ht="14.1" customHeight="1" x14ac:dyDescent="0.2">
      <c r="C370" s="41"/>
      <c r="D370" s="42"/>
      <c r="E370" s="43"/>
      <c r="F370" s="44"/>
    </row>
    <row r="371" spans="3:6" ht="14.1" customHeight="1" x14ac:dyDescent="0.2">
      <c r="C371" s="41"/>
      <c r="D371" s="42"/>
      <c r="E371" s="43"/>
      <c r="F371" s="44"/>
    </row>
    <row r="372" spans="3:6" ht="14.1" customHeight="1" x14ac:dyDescent="0.2">
      <c r="C372" s="41"/>
      <c r="D372" s="42"/>
      <c r="E372" s="43"/>
      <c r="F372" s="44"/>
    </row>
    <row r="373" spans="3:6" ht="14.1" customHeight="1" x14ac:dyDescent="0.2">
      <c r="C373" s="41"/>
      <c r="D373" s="42"/>
      <c r="E373" s="43"/>
      <c r="F373" s="44"/>
    </row>
    <row r="374" spans="3:6" ht="14.1" customHeight="1" x14ac:dyDescent="0.2">
      <c r="C374" s="41"/>
      <c r="D374" s="42"/>
      <c r="E374" s="43"/>
      <c r="F374" s="44"/>
    </row>
    <row r="375" spans="3:6" ht="14.1" customHeight="1" x14ac:dyDescent="0.2">
      <c r="C375" s="41"/>
      <c r="D375" s="42"/>
      <c r="E375" s="43"/>
      <c r="F375" s="44"/>
    </row>
    <row r="376" spans="3:6" ht="14.1" customHeight="1" x14ac:dyDescent="0.2">
      <c r="C376" s="41"/>
      <c r="D376" s="42"/>
      <c r="E376" s="43"/>
      <c r="F376" s="44"/>
    </row>
    <row r="377" spans="3:6" ht="14.1" customHeight="1" x14ac:dyDescent="0.2">
      <c r="C377" s="41"/>
      <c r="D377" s="42"/>
      <c r="E377" s="43"/>
      <c r="F377" s="44"/>
    </row>
    <row r="378" spans="3:6" ht="14.1" customHeight="1" x14ac:dyDescent="0.2">
      <c r="C378" s="41"/>
      <c r="D378" s="42"/>
      <c r="E378" s="43"/>
      <c r="F378" s="44"/>
    </row>
    <row r="379" spans="3:6" ht="14.1" customHeight="1" x14ac:dyDescent="0.2">
      <c r="C379" s="41"/>
      <c r="D379" s="42"/>
      <c r="E379" s="43"/>
      <c r="F379" s="44"/>
    </row>
    <row r="380" spans="3:6" ht="14.1" customHeight="1" x14ac:dyDescent="0.2">
      <c r="C380" s="41"/>
      <c r="D380" s="42"/>
      <c r="E380" s="43"/>
      <c r="F380" s="44"/>
    </row>
    <row r="381" spans="3:6" ht="14.1" customHeight="1" x14ac:dyDescent="0.2">
      <c r="C381" s="41"/>
      <c r="D381" s="42"/>
      <c r="E381" s="43"/>
      <c r="F381" s="44"/>
    </row>
    <row r="382" spans="3:6" ht="14.1" customHeight="1" x14ac:dyDescent="0.2">
      <c r="C382" s="41"/>
      <c r="D382" s="42"/>
      <c r="E382" s="43"/>
      <c r="F382" s="44"/>
    </row>
    <row r="383" spans="3:6" ht="14.1" customHeight="1" x14ac:dyDescent="0.2">
      <c r="C383" s="41"/>
      <c r="D383" s="42"/>
      <c r="E383" s="43"/>
      <c r="F383" s="44"/>
    </row>
    <row r="384" spans="3:6" ht="14.1" customHeight="1" x14ac:dyDescent="0.2">
      <c r="C384" s="41"/>
      <c r="D384" s="42"/>
      <c r="E384" s="43"/>
      <c r="F384" s="44"/>
    </row>
    <row r="385" spans="3:6" ht="14.1" customHeight="1" x14ac:dyDescent="0.2">
      <c r="C385" s="41"/>
      <c r="D385" s="42"/>
      <c r="E385" s="43"/>
      <c r="F385" s="44"/>
    </row>
    <row r="386" spans="3:6" ht="14.1" customHeight="1" x14ac:dyDescent="0.2">
      <c r="C386" s="41"/>
      <c r="D386" s="42"/>
      <c r="E386" s="43"/>
      <c r="F386" s="44"/>
    </row>
    <row r="387" spans="3:6" ht="14.1" customHeight="1" x14ac:dyDescent="0.2">
      <c r="C387" s="41"/>
      <c r="D387" s="42"/>
      <c r="E387" s="43"/>
      <c r="F387" s="44"/>
    </row>
    <row r="388" spans="3:6" ht="14.1" customHeight="1" x14ac:dyDescent="0.2">
      <c r="C388" s="41"/>
      <c r="D388" s="42"/>
      <c r="E388" s="43"/>
      <c r="F388" s="44"/>
    </row>
    <row r="389" spans="3:6" ht="14.1" customHeight="1" x14ac:dyDescent="0.2">
      <c r="C389" s="41"/>
      <c r="D389" s="42"/>
      <c r="E389" s="43"/>
      <c r="F389" s="44"/>
    </row>
    <row r="390" spans="3:6" ht="14.1" customHeight="1" x14ac:dyDescent="0.2">
      <c r="C390" s="41"/>
      <c r="D390" s="42"/>
      <c r="E390" s="43"/>
      <c r="F390" s="44"/>
    </row>
    <row r="391" spans="3:6" ht="14.1" customHeight="1" x14ac:dyDescent="0.2">
      <c r="C391" s="41"/>
      <c r="D391" s="42"/>
      <c r="E391" s="43"/>
      <c r="F391" s="44"/>
    </row>
    <row r="392" spans="3:6" ht="14.1" customHeight="1" x14ac:dyDescent="0.2">
      <c r="C392" s="41"/>
      <c r="D392" s="42"/>
      <c r="E392" s="43"/>
      <c r="F392" s="44"/>
    </row>
    <row r="393" spans="3:6" ht="14.1" customHeight="1" x14ac:dyDescent="0.2">
      <c r="C393" s="41"/>
      <c r="D393" s="42"/>
      <c r="E393" s="43"/>
      <c r="F393" s="44"/>
    </row>
    <row r="394" spans="3:6" ht="14.1" customHeight="1" x14ac:dyDescent="0.2">
      <c r="C394" s="41"/>
      <c r="D394" s="42"/>
      <c r="E394" s="43"/>
      <c r="F394" s="44"/>
    </row>
    <row r="395" spans="3:6" ht="14.1" customHeight="1" x14ac:dyDescent="0.2">
      <c r="C395" s="41"/>
      <c r="D395" s="42"/>
      <c r="E395" s="43"/>
      <c r="F395" s="44"/>
    </row>
    <row r="396" spans="3:6" ht="14.1" customHeight="1" x14ac:dyDescent="0.2">
      <c r="C396" s="41"/>
      <c r="D396" s="42"/>
      <c r="E396" s="43"/>
      <c r="F396" s="44"/>
    </row>
    <row r="397" spans="3:6" ht="14.1" customHeight="1" x14ac:dyDescent="0.2">
      <c r="C397" s="41"/>
      <c r="D397" s="42"/>
      <c r="E397" s="43"/>
      <c r="F397" s="44"/>
    </row>
    <row r="398" spans="3:6" ht="14.1" customHeight="1" x14ac:dyDescent="0.2">
      <c r="C398" s="41"/>
      <c r="D398" s="42"/>
      <c r="E398" s="43"/>
      <c r="F398" s="44"/>
    </row>
    <row r="399" spans="3:6" ht="14.1" customHeight="1" x14ac:dyDescent="0.2">
      <c r="C399" s="41"/>
      <c r="D399" s="42"/>
      <c r="E399" s="43"/>
      <c r="F399" s="44"/>
    </row>
    <row r="400" spans="3:6" ht="14.1" customHeight="1" x14ac:dyDescent="0.2">
      <c r="C400" s="41"/>
      <c r="D400" s="42"/>
      <c r="E400" s="43"/>
      <c r="F400" s="44"/>
    </row>
    <row r="401" spans="3:6" ht="14.1" customHeight="1" x14ac:dyDescent="0.2">
      <c r="C401" s="41"/>
      <c r="D401" s="42"/>
      <c r="E401" s="43"/>
      <c r="F401" s="44"/>
    </row>
    <row r="402" spans="3:6" ht="14.1" customHeight="1" x14ac:dyDescent="0.2">
      <c r="C402" s="41"/>
      <c r="D402" s="42"/>
      <c r="E402" s="43"/>
      <c r="F402" s="44"/>
    </row>
    <row r="403" spans="3:6" ht="14.1" customHeight="1" x14ac:dyDescent="0.2">
      <c r="C403" s="41"/>
      <c r="D403" s="42"/>
      <c r="E403" s="43"/>
      <c r="F403" s="44"/>
    </row>
    <row r="404" spans="3:6" ht="14.1" customHeight="1" x14ac:dyDescent="0.2">
      <c r="C404" s="41"/>
      <c r="D404" s="42"/>
      <c r="E404" s="43"/>
      <c r="F404" s="44"/>
    </row>
    <row r="405" spans="3:6" ht="14.1" customHeight="1" x14ac:dyDescent="0.2">
      <c r="C405" s="41"/>
      <c r="D405" s="42"/>
      <c r="E405" s="43"/>
      <c r="F405" s="44"/>
    </row>
    <row r="406" spans="3:6" ht="14.1" customHeight="1" x14ac:dyDescent="0.2">
      <c r="C406" s="41"/>
      <c r="D406" s="42"/>
      <c r="E406" s="43"/>
      <c r="F406" s="44"/>
    </row>
    <row r="407" spans="3:6" ht="14.1" customHeight="1" x14ac:dyDescent="0.2">
      <c r="C407" s="41"/>
      <c r="D407" s="42"/>
      <c r="E407" s="43"/>
      <c r="F407" s="44"/>
    </row>
    <row r="408" spans="3:6" ht="14.1" customHeight="1" x14ac:dyDescent="0.2">
      <c r="C408" s="41"/>
      <c r="D408" s="42"/>
      <c r="E408" s="43"/>
      <c r="F408" s="44"/>
    </row>
    <row r="409" spans="3:6" ht="14.1" customHeight="1" x14ac:dyDescent="0.2">
      <c r="C409" s="41"/>
      <c r="D409" s="42"/>
      <c r="E409" s="43"/>
      <c r="F409" s="44"/>
    </row>
    <row r="410" spans="3:6" ht="14.1" customHeight="1" x14ac:dyDescent="0.2">
      <c r="C410" s="41"/>
      <c r="D410" s="42"/>
      <c r="E410" s="43"/>
      <c r="F410" s="44"/>
    </row>
    <row r="411" spans="3:6" ht="14.1" customHeight="1" x14ac:dyDescent="0.2">
      <c r="C411" s="41"/>
      <c r="D411" s="42"/>
      <c r="E411" s="43"/>
      <c r="F411" s="44"/>
    </row>
    <row r="412" spans="3:6" ht="14.1" customHeight="1" x14ac:dyDescent="0.2">
      <c r="C412" s="41"/>
      <c r="D412" s="42"/>
      <c r="E412" s="43"/>
      <c r="F412" s="44"/>
    </row>
    <row r="413" spans="3:6" ht="14.1" customHeight="1" x14ac:dyDescent="0.2">
      <c r="C413" s="41"/>
      <c r="D413" s="42"/>
      <c r="E413" s="43"/>
      <c r="F413" s="44"/>
    </row>
    <row r="414" spans="3:6" ht="14.1" customHeight="1" x14ac:dyDescent="0.2">
      <c r="C414" s="41"/>
      <c r="D414" s="42"/>
      <c r="E414" s="43"/>
      <c r="F414" s="44"/>
    </row>
    <row r="415" spans="3:6" ht="14.1" customHeight="1" x14ac:dyDescent="0.2">
      <c r="C415" s="41"/>
      <c r="D415" s="42"/>
      <c r="E415" s="43"/>
      <c r="F415" s="44"/>
    </row>
    <row r="416" spans="3:6" ht="14.1" customHeight="1" x14ac:dyDescent="0.2">
      <c r="C416" s="41"/>
      <c r="D416" s="42"/>
      <c r="E416" s="43"/>
      <c r="F416" s="44"/>
    </row>
    <row r="417" spans="3:6" ht="14.1" customHeight="1" x14ac:dyDescent="0.2">
      <c r="C417" s="41"/>
      <c r="D417" s="42"/>
      <c r="E417" s="43"/>
      <c r="F417" s="44"/>
    </row>
    <row r="418" spans="3:6" ht="14.1" customHeight="1" x14ac:dyDescent="0.2">
      <c r="C418" s="41"/>
      <c r="D418" s="42"/>
      <c r="E418" s="43"/>
      <c r="F418" s="44"/>
    </row>
    <row r="419" spans="3:6" ht="14.1" customHeight="1" x14ac:dyDescent="0.2">
      <c r="C419" s="41"/>
      <c r="D419" s="42"/>
      <c r="E419" s="43"/>
      <c r="F419" s="44"/>
    </row>
    <row r="420" spans="3:6" ht="14.1" customHeight="1" x14ac:dyDescent="0.2">
      <c r="C420" s="41"/>
      <c r="D420" s="42"/>
      <c r="E420" s="43"/>
      <c r="F420" s="44"/>
    </row>
    <row r="421" spans="3:6" ht="14.1" customHeight="1" x14ac:dyDescent="0.2">
      <c r="C421" s="41"/>
      <c r="D421" s="42"/>
      <c r="E421" s="43"/>
      <c r="F421" s="44"/>
    </row>
    <row r="422" spans="3:6" ht="14.1" customHeight="1" x14ac:dyDescent="0.2">
      <c r="C422" s="41"/>
      <c r="D422" s="42"/>
      <c r="E422" s="43"/>
      <c r="F422" s="44"/>
    </row>
    <row r="423" spans="3:6" ht="14.1" customHeight="1" x14ac:dyDescent="0.2">
      <c r="C423" s="41"/>
      <c r="D423" s="42"/>
      <c r="E423" s="43"/>
      <c r="F423" s="44"/>
    </row>
    <row r="424" spans="3:6" ht="14.1" customHeight="1" x14ac:dyDescent="0.2">
      <c r="C424" s="41"/>
      <c r="D424" s="42"/>
      <c r="E424" s="43"/>
      <c r="F424" s="44"/>
    </row>
    <row r="425" spans="3:6" ht="14.1" customHeight="1" x14ac:dyDescent="0.2">
      <c r="C425" s="41"/>
      <c r="D425" s="42"/>
      <c r="E425" s="43"/>
      <c r="F425" s="44"/>
    </row>
    <row r="426" spans="3:6" ht="14.1" customHeight="1" x14ac:dyDescent="0.2">
      <c r="C426" s="41"/>
      <c r="D426" s="42"/>
      <c r="E426" s="43"/>
      <c r="F426" s="44"/>
    </row>
    <row r="427" spans="3:6" ht="14.1" customHeight="1" x14ac:dyDescent="0.2">
      <c r="C427" s="41"/>
      <c r="D427" s="42"/>
      <c r="E427" s="43"/>
      <c r="F427" s="44"/>
    </row>
    <row r="428" spans="3:6" ht="14.1" customHeight="1" x14ac:dyDescent="0.2">
      <c r="C428" s="41"/>
      <c r="D428" s="42"/>
      <c r="E428" s="43"/>
      <c r="F428" s="44"/>
    </row>
    <row r="429" spans="3:6" ht="14.1" customHeight="1" x14ac:dyDescent="0.2">
      <c r="C429" s="41"/>
      <c r="D429" s="42"/>
      <c r="E429" s="43"/>
      <c r="F429" s="44"/>
    </row>
    <row r="430" spans="3:6" ht="14.1" customHeight="1" x14ac:dyDescent="0.2">
      <c r="C430" s="41"/>
      <c r="D430" s="42"/>
      <c r="E430" s="43"/>
      <c r="F430" s="44"/>
    </row>
    <row r="431" spans="3:6" ht="14.1" customHeight="1" x14ac:dyDescent="0.2">
      <c r="C431" s="41"/>
      <c r="D431" s="42"/>
      <c r="E431" s="43"/>
      <c r="F431" s="44"/>
    </row>
    <row r="432" spans="3:6" ht="14.1" customHeight="1" x14ac:dyDescent="0.2">
      <c r="C432" s="41"/>
      <c r="D432" s="42"/>
      <c r="E432" s="43"/>
      <c r="F432" s="44"/>
    </row>
    <row r="433" spans="3:6" ht="14.1" customHeight="1" x14ac:dyDescent="0.2">
      <c r="C433" s="41"/>
      <c r="D433" s="42"/>
      <c r="E433" s="43"/>
      <c r="F433" s="44"/>
    </row>
    <row r="434" spans="3:6" ht="14.1" customHeight="1" x14ac:dyDescent="0.2">
      <c r="C434" s="41"/>
      <c r="D434" s="42"/>
      <c r="E434" s="43"/>
      <c r="F434" s="44"/>
    </row>
    <row r="435" spans="3:6" ht="14.1" customHeight="1" x14ac:dyDescent="0.2">
      <c r="C435" s="41"/>
      <c r="D435" s="42"/>
      <c r="E435" s="43"/>
      <c r="F435" s="44"/>
    </row>
    <row r="436" spans="3:6" ht="14.1" customHeight="1" x14ac:dyDescent="0.2">
      <c r="C436" s="41"/>
      <c r="D436" s="42"/>
      <c r="E436" s="43"/>
      <c r="F436" s="44"/>
    </row>
    <row r="437" spans="3:6" ht="14.1" customHeight="1" x14ac:dyDescent="0.2">
      <c r="C437" s="41"/>
      <c r="D437" s="42"/>
      <c r="E437" s="43"/>
      <c r="F437" s="44"/>
    </row>
    <row r="438" spans="3:6" ht="14.1" customHeight="1" x14ac:dyDescent="0.2">
      <c r="C438" s="41"/>
      <c r="D438" s="42"/>
      <c r="E438" s="43"/>
      <c r="F438" s="44"/>
    </row>
    <row r="439" spans="3:6" ht="14.1" customHeight="1" x14ac:dyDescent="0.2">
      <c r="C439" s="41"/>
      <c r="D439" s="42"/>
      <c r="E439" s="43"/>
      <c r="F439" s="44"/>
    </row>
    <row r="440" spans="3:6" ht="14.1" customHeight="1" x14ac:dyDescent="0.2">
      <c r="C440" s="41"/>
      <c r="D440" s="42"/>
      <c r="E440" s="43"/>
      <c r="F440" s="44"/>
    </row>
    <row r="441" spans="3:6" ht="14.1" customHeight="1" x14ac:dyDescent="0.2">
      <c r="C441" s="41"/>
      <c r="D441" s="42"/>
      <c r="E441" s="43"/>
      <c r="F441" s="44"/>
    </row>
    <row r="442" spans="3:6" ht="14.1" customHeight="1" x14ac:dyDescent="0.2">
      <c r="C442" s="41"/>
      <c r="D442" s="42"/>
      <c r="E442" s="43"/>
      <c r="F442" s="44"/>
    </row>
    <row r="443" spans="3:6" ht="14.1" customHeight="1" x14ac:dyDescent="0.2">
      <c r="C443" s="41"/>
      <c r="D443" s="42"/>
      <c r="E443" s="43"/>
      <c r="F443" s="44"/>
    </row>
    <row r="444" spans="3:6" ht="14.1" customHeight="1" x14ac:dyDescent="0.2">
      <c r="C444" s="41"/>
      <c r="D444" s="42"/>
      <c r="E444" s="43"/>
      <c r="F444" s="44"/>
    </row>
    <row r="445" spans="3:6" ht="14.1" customHeight="1" x14ac:dyDescent="0.2">
      <c r="C445" s="41"/>
      <c r="D445" s="42"/>
      <c r="E445" s="43"/>
      <c r="F445" s="44"/>
    </row>
    <row r="446" spans="3:6" ht="14.1" customHeight="1" x14ac:dyDescent="0.2">
      <c r="C446" s="41"/>
      <c r="D446" s="42"/>
      <c r="E446" s="43"/>
      <c r="F446" s="44"/>
    </row>
    <row r="447" spans="3:6" ht="14.1" customHeight="1" x14ac:dyDescent="0.2">
      <c r="C447" s="41"/>
      <c r="D447" s="42"/>
      <c r="E447" s="43"/>
      <c r="F447" s="44"/>
    </row>
    <row r="448" spans="3:6" ht="14.1" customHeight="1" x14ac:dyDescent="0.2">
      <c r="C448" s="41"/>
      <c r="D448" s="42"/>
      <c r="E448" s="43"/>
      <c r="F448" s="44"/>
    </row>
    <row r="449" spans="3:6" ht="14.1" customHeight="1" x14ac:dyDescent="0.2">
      <c r="C449" s="41"/>
      <c r="D449" s="42"/>
      <c r="E449" s="43"/>
      <c r="F449" s="44"/>
    </row>
    <row r="450" spans="3:6" ht="14.1" customHeight="1" x14ac:dyDescent="0.2">
      <c r="C450" s="41"/>
      <c r="D450" s="42"/>
      <c r="E450" s="43"/>
      <c r="F450" s="44"/>
    </row>
    <row r="451" spans="3:6" ht="14.1" customHeight="1" x14ac:dyDescent="0.2">
      <c r="C451" s="41"/>
      <c r="D451" s="42"/>
      <c r="E451" s="43"/>
      <c r="F451" s="44"/>
    </row>
    <row r="452" spans="3:6" ht="14.1" customHeight="1" x14ac:dyDescent="0.2">
      <c r="C452" s="41"/>
      <c r="D452" s="42"/>
      <c r="E452" s="43"/>
      <c r="F452" s="44"/>
    </row>
    <row r="453" spans="3:6" ht="14.1" customHeight="1" x14ac:dyDescent="0.2">
      <c r="C453" s="41"/>
      <c r="D453" s="42"/>
      <c r="E453" s="43"/>
      <c r="F453" s="44"/>
    </row>
    <row r="454" spans="3:6" ht="14.1" customHeight="1" x14ac:dyDescent="0.2">
      <c r="C454" s="41"/>
      <c r="D454" s="42"/>
      <c r="E454" s="43"/>
      <c r="F454" s="44"/>
    </row>
    <row r="455" spans="3:6" ht="14.1" customHeight="1" x14ac:dyDescent="0.2">
      <c r="C455" s="41"/>
      <c r="D455" s="42"/>
      <c r="E455" s="43"/>
      <c r="F455" s="44"/>
    </row>
    <row r="456" spans="3:6" ht="14.1" customHeight="1" x14ac:dyDescent="0.2">
      <c r="C456" s="41"/>
      <c r="D456" s="42"/>
      <c r="E456" s="43"/>
      <c r="F456" s="44"/>
    </row>
    <row r="457" spans="3:6" ht="14.1" customHeight="1" x14ac:dyDescent="0.2">
      <c r="C457" s="41"/>
      <c r="D457" s="42"/>
      <c r="E457" s="43"/>
      <c r="F457" s="44"/>
    </row>
    <row r="458" spans="3:6" ht="14.1" customHeight="1" x14ac:dyDescent="0.2">
      <c r="C458" s="41"/>
      <c r="D458" s="42"/>
      <c r="E458" s="43"/>
      <c r="F458" s="44"/>
    </row>
    <row r="459" spans="3:6" ht="14.1" customHeight="1" x14ac:dyDescent="0.2">
      <c r="C459" s="41"/>
      <c r="D459" s="42"/>
      <c r="E459" s="43"/>
      <c r="F459" s="44"/>
    </row>
    <row r="460" spans="3:6" ht="14.1" customHeight="1" x14ac:dyDescent="0.2">
      <c r="C460" s="41"/>
      <c r="D460" s="42"/>
      <c r="E460" s="43"/>
      <c r="F460" s="44"/>
    </row>
    <row r="461" spans="3:6" ht="14.1" customHeight="1" x14ac:dyDescent="0.2">
      <c r="C461" s="41"/>
      <c r="D461" s="42"/>
      <c r="E461" s="43"/>
      <c r="F461" s="44"/>
    </row>
    <row r="462" spans="3:6" ht="14.1" customHeight="1" x14ac:dyDescent="0.2">
      <c r="C462" s="41"/>
      <c r="D462" s="42"/>
      <c r="E462" s="43"/>
      <c r="F462" s="44"/>
    </row>
    <row r="463" spans="3:6" ht="14.1" customHeight="1" x14ac:dyDescent="0.2">
      <c r="C463" s="41"/>
      <c r="D463" s="42"/>
      <c r="E463" s="43"/>
      <c r="F463" s="44"/>
    </row>
    <row r="464" spans="3:6" ht="14.1" customHeight="1" x14ac:dyDescent="0.2">
      <c r="C464" s="41"/>
      <c r="D464" s="42"/>
      <c r="E464" s="43"/>
      <c r="F464" s="44"/>
    </row>
    <row r="465" spans="3:6" ht="14.1" customHeight="1" x14ac:dyDescent="0.2">
      <c r="C465" s="41"/>
      <c r="D465" s="42"/>
      <c r="E465" s="43"/>
      <c r="F465" s="44"/>
    </row>
    <row r="466" spans="3:6" ht="14.1" customHeight="1" x14ac:dyDescent="0.2">
      <c r="C466" s="41"/>
      <c r="D466" s="42"/>
      <c r="E466" s="43"/>
      <c r="F466" s="44"/>
    </row>
    <row r="467" spans="3:6" ht="14.1" customHeight="1" x14ac:dyDescent="0.2">
      <c r="C467" s="41"/>
      <c r="D467" s="42"/>
      <c r="E467" s="43"/>
      <c r="F467" s="44"/>
    </row>
    <row r="468" spans="3:6" ht="14.1" customHeight="1" x14ac:dyDescent="0.2">
      <c r="C468" s="41"/>
      <c r="D468" s="42"/>
      <c r="E468" s="43"/>
      <c r="F468" s="44"/>
    </row>
    <row r="469" spans="3:6" ht="14.1" customHeight="1" x14ac:dyDescent="0.2">
      <c r="C469" s="41"/>
      <c r="D469" s="42"/>
      <c r="E469" s="43"/>
      <c r="F469" s="44"/>
    </row>
    <row r="470" spans="3:6" ht="14.1" customHeight="1" x14ac:dyDescent="0.2">
      <c r="C470" s="41"/>
      <c r="D470" s="42"/>
      <c r="E470" s="43"/>
      <c r="F470" s="44"/>
    </row>
    <row r="471" spans="3:6" ht="14.1" customHeight="1" x14ac:dyDescent="0.2">
      <c r="C471" s="41"/>
      <c r="D471" s="42"/>
      <c r="E471" s="43"/>
      <c r="F471" s="44"/>
    </row>
    <row r="472" spans="3:6" ht="14.1" customHeight="1" x14ac:dyDescent="0.2">
      <c r="C472" s="41"/>
      <c r="D472" s="42"/>
      <c r="E472" s="43"/>
      <c r="F472" s="44"/>
    </row>
    <row r="473" spans="3:6" ht="14.1" customHeight="1" x14ac:dyDescent="0.2">
      <c r="C473" s="41"/>
      <c r="D473" s="42"/>
      <c r="E473" s="43"/>
      <c r="F473" s="44"/>
    </row>
    <row r="474" spans="3:6" ht="14.1" customHeight="1" x14ac:dyDescent="0.2">
      <c r="C474" s="41"/>
      <c r="D474" s="42"/>
      <c r="E474" s="43"/>
      <c r="F474" s="44"/>
    </row>
    <row r="475" spans="3:6" ht="14.1" customHeight="1" x14ac:dyDescent="0.2">
      <c r="C475" s="41"/>
      <c r="D475" s="42"/>
      <c r="E475" s="43"/>
      <c r="F475" s="44"/>
    </row>
    <row r="476" spans="3:6" ht="14.1" customHeight="1" x14ac:dyDescent="0.2">
      <c r="C476" s="41"/>
      <c r="D476" s="42"/>
      <c r="E476" s="43"/>
      <c r="F476" s="44"/>
    </row>
    <row r="477" spans="3:6" ht="14.1" customHeight="1" x14ac:dyDescent="0.2">
      <c r="C477" s="41"/>
      <c r="D477" s="42"/>
      <c r="E477" s="43"/>
      <c r="F477" s="44"/>
    </row>
    <row r="478" spans="3:6" ht="14.1" customHeight="1" x14ac:dyDescent="0.2">
      <c r="C478" s="41"/>
      <c r="D478" s="42"/>
      <c r="E478" s="43"/>
      <c r="F478" s="44"/>
    </row>
    <row r="479" spans="3:6" ht="14.1" customHeight="1" x14ac:dyDescent="0.2">
      <c r="C479" s="41"/>
      <c r="D479" s="42"/>
      <c r="E479" s="43"/>
      <c r="F479" s="44"/>
    </row>
    <row r="480" spans="3:6" ht="14.1" customHeight="1" x14ac:dyDescent="0.2">
      <c r="C480" s="41"/>
      <c r="D480" s="42"/>
      <c r="E480" s="43"/>
      <c r="F480" s="44"/>
    </row>
    <row r="481" spans="3:6" ht="14.1" customHeight="1" x14ac:dyDescent="0.2">
      <c r="C481" s="41"/>
      <c r="D481" s="42"/>
      <c r="E481" s="43"/>
      <c r="F481" s="44"/>
    </row>
    <row r="482" spans="3:6" ht="14.1" customHeight="1" x14ac:dyDescent="0.2">
      <c r="C482" s="41"/>
      <c r="D482" s="42"/>
      <c r="E482" s="43"/>
      <c r="F482" s="44"/>
    </row>
    <row r="483" spans="3:6" ht="14.1" customHeight="1" x14ac:dyDescent="0.2">
      <c r="C483" s="41"/>
      <c r="D483" s="42"/>
      <c r="E483" s="43"/>
      <c r="F483" s="44"/>
    </row>
    <row r="484" spans="3:6" ht="14.1" customHeight="1" x14ac:dyDescent="0.2">
      <c r="C484" s="41"/>
      <c r="D484" s="42"/>
      <c r="E484" s="43"/>
      <c r="F484" s="44"/>
    </row>
    <row r="485" spans="3:6" ht="14.1" customHeight="1" x14ac:dyDescent="0.2">
      <c r="C485" s="41"/>
      <c r="D485" s="42"/>
      <c r="E485" s="43"/>
      <c r="F485" s="44"/>
    </row>
    <row r="486" spans="3:6" ht="14.1" customHeight="1" x14ac:dyDescent="0.2">
      <c r="C486" s="41"/>
      <c r="D486" s="42"/>
      <c r="E486" s="43"/>
      <c r="F486" s="44"/>
    </row>
    <row r="487" spans="3:6" ht="14.1" customHeight="1" x14ac:dyDescent="0.2">
      <c r="C487" s="41"/>
      <c r="D487" s="42"/>
      <c r="E487" s="43"/>
      <c r="F487" s="44"/>
    </row>
    <row r="488" spans="3:6" ht="14.1" customHeight="1" x14ac:dyDescent="0.2">
      <c r="C488" s="41"/>
      <c r="D488" s="42"/>
      <c r="E488" s="43"/>
      <c r="F488" s="44"/>
    </row>
    <row r="489" spans="3:6" ht="14.1" customHeight="1" x14ac:dyDescent="0.2">
      <c r="C489" s="41"/>
      <c r="D489" s="42"/>
      <c r="E489" s="43"/>
      <c r="F489" s="44"/>
    </row>
    <row r="490" spans="3:6" ht="14.1" customHeight="1" x14ac:dyDescent="0.2">
      <c r="C490" s="41"/>
      <c r="D490" s="42"/>
      <c r="E490" s="43"/>
      <c r="F490" s="44"/>
    </row>
    <row r="491" spans="3:6" ht="14.1" customHeight="1" x14ac:dyDescent="0.2">
      <c r="C491" s="41"/>
      <c r="D491" s="42"/>
      <c r="E491" s="43"/>
      <c r="F491" s="44"/>
    </row>
    <row r="492" spans="3:6" ht="14.1" customHeight="1" x14ac:dyDescent="0.2">
      <c r="C492" s="41"/>
      <c r="D492" s="42"/>
      <c r="E492" s="43"/>
      <c r="F492" s="44"/>
    </row>
    <row r="493" spans="3:6" ht="14.1" customHeight="1" x14ac:dyDescent="0.2">
      <c r="C493" s="41"/>
      <c r="D493" s="42"/>
      <c r="E493" s="43"/>
      <c r="F493" s="44"/>
    </row>
    <row r="494" spans="3:6" ht="14.1" customHeight="1" x14ac:dyDescent="0.2">
      <c r="C494" s="41"/>
      <c r="D494" s="42"/>
      <c r="E494" s="43"/>
      <c r="F494" s="44"/>
    </row>
    <row r="495" spans="3:6" ht="14.1" customHeight="1" x14ac:dyDescent="0.2">
      <c r="C495" s="41"/>
      <c r="D495" s="42"/>
      <c r="E495" s="43"/>
      <c r="F495" s="44"/>
    </row>
    <row r="496" spans="3:6" ht="14.1" customHeight="1" x14ac:dyDescent="0.2">
      <c r="C496" s="41"/>
      <c r="D496" s="42"/>
      <c r="E496" s="43"/>
      <c r="F496" s="44"/>
    </row>
    <row r="497" spans="3:6" ht="14.1" customHeight="1" x14ac:dyDescent="0.2">
      <c r="C497" s="41"/>
      <c r="D497" s="42"/>
      <c r="E497" s="43"/>
      <c r="F497" s="44"/>
    </row>
    <row r="498" spans="3:6" ht="14.1" customHeight="1" x14ac:dyDescent="0.2">
      <c r="C498" s="41"/>
      <c r="D498" s="42"/>
      <c r="E498" s="43"/>
      <c r="F498" s="44"/>
    </row>
    <row r="499" spans="3:6" ht="14.1" customHeight="1" x14ac:dyDescent="0.2">
      <c r="C499" s="41"/>
      <c r="D499" s="42"/>
      <c r="E499" s="43"/>
      <c r="F499" s="44"/>
    </row>
    <row r="500" spans="3:6" ht="14.1" customHeight="1" x14ac:dyDescent="0.2">
      <c r="C500" s="41"/>
      <c r="D500" s="42"/>
      <c r="E500" s="43"/>
      <c r="F500" s="44"/>
    </row>
    <row r="501" spans="3:6" ht="14.1" customHeight="1" x14ac:dyDescent="0.2">
      <c r="C501" s="41"/>
      <c r="D501" s="42"/>
      <c r="E501" s="43"/>
      <c r="F501" s="44"/>
    </row>
    <row r="502" spans="3:6" ht="14.1" customHeight="1" x14ac:dyDescent="0.2">
      <c r="C502" s="41"/>
      <c r="D502" s="42"/>
      <c r="E502" s="43"/>
      <c r="F502" s="44"/>
    </row>
    <row r="503" spans="3:6" ht="14.1" customHeight="1" x14ac:dyDescent="0.2">
      <c r="C503" s="41"/>
      <c r="D503" s="42"/>
      <c r="E503" s="43"/>
      <c r="F503" s="44"/>
    </row>
    <row r="504" spans="3:6" ht="14.1" customHeight="1" x14ac:dyDescent="0.2">
      <c r="C504" s="41"/>
      <c r="D504" s="42"/>
      <c r="E504" s="43"/>
      <c r="F504" s="44"/>
    </row>
    <row r="505" spans="3:6" ht="14.1" customHeight="1" x14ac:dyDescent="0.2">
      <c r="C505" s="41"/>
      <c r="D505" s="42"/>
      <c r="E505" s="43"/>
      <c r="F505" s="44"/>
    </row>
    <row r="506" spans="3:6" ht="14.1" customHeight="1" x14ac:dyDescent="0.2">
      <c r="C506" s="41"/>
      <c r="D506" s="42"/>
      <c r="E506" s="43"/>
      <c r="F506" s="44"/>
    </row>
    <row r="507" spans="3:6" ht="14.1" customHeight="1" x14ac:dyDescent="0.2">
      <c r="C507" s="41"/>
      <c r="D507" s="42"/>
      <c r="E507" s="43"/>
      <c r="F507" s="44"/>
    </row>
    <row r="508" spans="3:6" ht="14.1" customHeight="1" x14ac:dyDescent="0.2">
      <c r="C508" s="41"/>
      <c r="D508" s="42"/>
      <c r="E508" s="43"/>
      <c r="F508" s="44"/>
    </row>
    <row r="509" spans="3:6" ht="14.1" customHeight="1" x14ac:dyDescent="0.2">
      <c r="C509" s="41"/>
      <c r="D509" s="42"/>
      <c r="E509" s="43"/>
      <c r="F509" s="44"/>
    </row>
    <row r="510" spans="3:6" ht="14.1" customHeight="1" x14ac:dyDescent="0.2">
      <c r="C510" s="41"/>
      <c r="D510" s="42"/>
      <c r="E510" s="43"/>
      <c r="F510" s="44"/>
    </row>
    <row r="511" spans="3:6" ht="14.1" customHeight="1" x14ac:dyDescent="0.2">
      <c r="C511" s="41"/>
      <c r="D511" s="42"/>
      <c r="E511" s="43"/>
      <c r="F511" s="44"/>
    </row>
    <row r="512" spans="3:6" ht="14.1" customHeight="1" x14ac:dyDescent="0.2">
      <c r="C512" s="41"/>
      <c r="D512" s="42"/>
      <c r="E512" s="43"/>
      <c r="F512" s="44"/>
    </row>
    <row r="513" spans="3:6" ht="14.1" customHeight="1" x14ac:dyDescent="0.2">
      <c r="C513" s="41"/>
      <c r="D513" s="42"/>
      <c r="E513" s="43"/>
      <c r="F513" s="44"/>
    </row>
    <row r="514" spans="3:6" ht="14.1" customHeight="1" x14ac:dyDescent="0.2">
      <c r="C514" s="41"/>
      <c r="D514" s="42"/>
      <c r="E514" s="43"/>
      <c r="F514" s="44"/>
    </row>
    <row r="515" spans="3:6" ht="14.1" customHeight="1" x14ac:dyDescent="0.2">
      <c r="C515" s="41"/>
      <c r="D515" s="42"/>
      <c r="E515" s="43"/>
      <c r="F515" s="44"/>
    </row>
    <row r="516" spans="3:6" ht="14.1" customHeight="1" x14ac:dyDescent="0.2">
      <c r="C516" s="41"/>
      <c r="D516" s="42"/>
      <c r="E516" s="43"/>
      <c r="F516" s="44"/>
    </row>
    <row r="517" spans="3:6" ht="14.1" customHeight="1" x14ac:dyDescent="0.2">
      <c r="C517" s="41"/>
      <c r="D517" s="42"/>
      <c r="E517" s="43"/>
      <c r="F517" s="44"/>
    </row>
    <row r="518" spans="3:6" ht="14.1" customHeight="1" x14ac:dyDescent="0.2">
      <c r="C518" s="41"/>
      <c r="D518" s="42"/>
      <c r="E518" s="43"/>
      <c r="F518" s="44"/>
    </row>
    <row r="519" spans="3:6" ht="14.1" customHeight="1" x14ac:dyDescent="0.2">
      <c r="C519" s="41"/>
      <c r="D519" s="42"/>
      <c r="E519" s="43"/>
      <c r="F519" s="44"/>
    </row>
    <row r="520" spans="3:6" ht="14.1" customHeight="1" x14ac:dyDescent="0.2">
      <c r="C520" s="41"/>
      <c r="D520" s="42"/>
      <c r="E520" s="43"/>
      <c r="F520" s="44"/>
    </row>
    <row r="521" spans="3:6" ht="14.1" customHeight="1" x14ac:dyDescent="0.2">
      <c r="C521" s="41"/>
      <c r="D521" s="42"/>
      <c r="E521" s="43"/>
      <c r="F521" s="44"/>
    </row>
    <row r="522" spans="3:6" ht="14.1" customHeight="1" x14ac:dyDescent="0.2">
      <c r="C522" s="41"/>
      <c r="D522" s="42"/>
      <c r="E522" s="43"/>
      <c r="F522" s="44"/>
    </row>
    <row r="523" spans="3:6" ht="14.1" customHeight="1" x14ac:dyDescent="0.2">
      <c r="C523" s="41"/>
      <c r="D523" s="42"/>
      <c r="E523" s="43"/>
      <c r="F523" s="44"/>
    </row>
    <row r="524" spans="3:6" ht="14.1" customHeight="1" x14ac:dyDescent="0.2">
      <c r="C524" s="41"/>
      <c r="D524" s="42"/>
      <c r="E524" s="43"/>
      <c r="F524" s="44"/>
    </row>
    <row r="525" spans="3:6" ht="14.1" customHeight="1" x14ac:dyDescent="0.2">
      <c r="C525" s="41"/>
      <c r="D525" s="42"/>
      <c r="E525" s="43"/>
      <c r="F525" s="44"/>
    </row>
    <row r="526" spans="3:6" ht="14.1" customHeight="1" x14ac:dyDescent="0.2">
      <c r="C526" s="41"/>
      <c r="D526" s="42"/>
      <c r="E526" s="43"/>
      <c r="F526" s="44"/>
    </row>
    <row r="527" spans="3:6" ht="14.1" customHeight="1" x14ac:dyDescent="0.2">
      <c r="C527" s="41"/>
      <c r="D527" s="42"/>
      <c r="E527" s="43"/>
      <c r="F527" s="44"/>
    </row>
    <row r="528" spans="3:6" ht="14.1" customHeight="1" x14ac:dyDescent="0.2">
      <c r="C528" s="41"/>
      <c r="D528" s="42"/>
      <c r="E528" s="43"/>
      <c r="F528" s="44"/>
    </row>
    <row r="529" spans="3:6" ht="14.1" customHeight="1" x14ac:dyDescent="0.2">
      <c r="C529" s="41"/>
      <c r="D529" s="42"/>
      <c r="E529" s="43"/>
      <c r="F529" s="44"/>
    </row>
    <row r="530" spans="3:6" ht="14.1" customHeight="1" x14ac:dyDescent="0.2">
      <c r="C530" s="41"/>
      <c r="D530" s="42"/>
      <c r="E530" s="43"/>
      <c r="F530" s="44"/>
    </row>
    <row r="531" spans="3:6" ht="14.1" customHeight="1" x14ac:dyDescent="0.2">
      <c r="C531" s="41"/>
      <c r="D531" s="42"/>
      <c r="E531" s="43"/>
      <c r="F531" s="44"/>
    </row>
    <row r="532" spans="3:6" ht="14.1" customHeight="1" x14ac:dyDescent="0.2">
      <c r="C532" s="41"/>
      <c r="D532" s="42"/>
      <c r="E532" s="43"/>
      <c r="F532" s="44"/>
    </row>
    <row r="533" spans="3:6" ht="14.1" customHeight="1" x14ac:dyDescent="0.2">
      <c r="C533" s="41"/>
      <c r="D533" s="42"/>
      <c r="E533" s="43"/>
      <c r="F533" s="44"/>
    </row>
    <row r="534" spans="3:6" ht="14.1" customHeight="1" x14ac:dyDescent="0.2">
      <c r="C534" s="41"/>
      <c r="D534" s="42"/>
      <c r="E534" s="43"/>
      <c r="F534" s="44"/>
    </row>
    <row r="535" spans="3:6" ht="14.1" customHeight="1" x14ac:dyDescent="0.2">
      <c r="C535" s="41"/>
      <c r="D535" s="42"/>
      <c r="E535" s="43"/>
      <c r="F535" s="44"/>
    </row>
    <row r="536" spans="3:6" ht="14.1" customHeight="1" x14ac:dyDescent="0.2">
      <c r="C536" s="41"/>
      <c r="D536" s="42"/>
      <c r="E536" s="43"/>
      <c r="F536" s="44"/>
    </row>
    <row r="537" spans="3:6" ht="14.1" customHeight="1" x14ac:dyDescent="0.2">
      <c r="C537" s="41"/>
      <c r="D537" s="42"/>
      <c r="E537" s="43"/>
      <c r="F537" s="44"/>
    </row>
    <row r="538" spans="3:6" ht="14.1" customHeight="1" x14ac:dyDescent="0.2">
      <c r="C538" s="41"/>
      <c r="D538" s="42"/>
      <c r="E538" s="43"/>
      <c r="F538" s="44"/>
    </row>
    <row r="539" spans="3:6" ht="14.1" customHeight="1" x14ac:dyDescent="0.2">
      <c r="C539" s="41"/>
      <c r="D539" s="42"/>
      <c r="E539" s="43"/>
      <c r="F539" s="44"/>
    </row>
    <row r="540" spans="3:6" ht="14.1" customHeight="1" x14ac:dyDescent="0.2">
      <c r="C540" s="41"/>
      <c r="D540" s="42"/>
      <c r="E540" s="43"/>
      <c r="F540" s="44"/>
    </row>
    <row r="541" spans="3:6" ht="14.1" customHeight="1" x14ac:dyDescent="0.2">
      <c r="C541" s="41"/>
      <c r="D541" s="42"/>
      <c r="E541" s="43"/>
      <c r="F541" s="44"/>
    </row>
    <row r="542" spans="3:6" ht="14.1" customHeight="1" x14ac:dyDescent="0.2">
      <c r="C542" s="41"/>
      <c r="D542" s="42"/>
      <c r="E542" s="43"/>
      <c r="F542" s="44"/>
    </row>
    <row r="543" spans="3:6" ht="14.1" customHeight="1" x14ac:dyDescent="0.2">
      <c r="C543" s="41"/>
      <c r="D543" s="42"/>
      <c r="E543" s="43"/>
      <c r="F543" s="44"/>
    </row>
    <row r="544" spans="3:6" ht="14.1" customHeight="1" x14ac:dyDescent="0.2">
      <c r="C544" s="41"/>
      <c r="D544" s="42"/>
      <c r="E544" s="43"/>
      <c r="F544" s="44"/>
    </row>
    <row r="545" spans="3:6" ht="14.1" customHeight="1" x14ac:dyDescent="0.2">
      <c r="C545" s="41"/>
      <c r="D545" s="42"/>
      <c r="E545" s="43"/>
      <c r="F545" s="44"/>
    </row>
    <row r="546" spans="3:6" ht="14.1" customHeight="1" x14ac:dyDescent="0.2">
      <c r="C546" s="41"/>
      <c r="D546" s="42"/>
      <c r="E546" s="43"/>
      <c r="F546" s="44"/>
    </row>
    <row r="547" spans="3:6" ht="14.1" customHeight="1" x14ac:dyDescent="0.2">
      <c r="C547" s="41"/>
      <c r="D547" s="42"/>
      <c r="E547" s="43"/>
      <c r="F547" s="44"/>
    </row>
    <row r="548" spans="3:6" ht="14.1" customHeight="1" x14ac:dyDescent="0.2">
      <c r="C548" s="41"/>
      <c r="D548" s="42"/>
      <c r="E548" s="43"/>
      <c r="F548" s="44"/>
    </row>
    <row r="549" spans="3:6" ht="14.1" customHeight="1" x14ac:dyDescent="0.2">
      <c r="C549" s="41"/>
      <c r="D549" s="42"/>
      <c r="E549" s="43"/>
      <c r="F549" s="44"/>
    </row>
    <row r="550" spans="3:6" ht="14.1" customHeight="1" x14ac:dyDescent="0.2">
      <c r="C550" s="41"/>
      <c r="D550" s="42"/>
      <c r="E550" s="43"/>
      <c r="F550" s="44"/>
    </row>
    <row r="551" spans="3:6" ht="14.1" customHeight="1" x14ac:dyDescent="0.2">
      <c r="C551" s="41"/>
      <c r="D551" s="42"/>
      <c r="E551" s="43"/>
      <c r="F551" s="44"/>
    </row>
    <row r="552" spans="3:6" ht="14.1" customHeight="1" x14ac:dyDescent="0.2">
      <c r="C552" s="41"/>
      <c r="D552" s="42"/>
      <c r="E552" s="43"/>
      <c r="F552" s="44"/>
    </row>
    <row r="553" spans="3:6" ht="14.1" customHeight="1" x14ac:dyDescent="0.2">
      <c r="C553" s="41"/>
      <c r="D553" s="42"/>
      <c r="E553" s="43"/>
      <c r="F553" s="44"/>
    </row>
    <row r="554" spans="3:6" ht="14.1" customHeight="1" x14ac:dyDescent="0.2">
      <c r="C554" s="41"/>
      <c r="D554" s="42"/>
      <c r="E554" s="43"/>
      <c r="F554" s="44"/>
    </row>
    <row r="555" spans="3:6" ht="14.1" customHeight="1" x14ac:dyDescent="0.2">
      <c r="C555" s="41"/>
      <c r="D555" s="42"/>
      <c r="E555" s="43"/>
      <c r="F555" s="44"/>
    </row>
    <row r="556" spans="3:6" ht="14.1" customHeight="1" x14ac:dyDescent="0.2">
      <c r="C556" s="41"/>
      <c r="D556" s="42"/>
      <c r="E556" s="43"/>
      <c r="F556" s="44"/>
    </row>
    <row r="557" spans="3:6" ht="14.1" customHeight="1" x14ac:dyDescent="0.2">
      <c r="C557" s="41"/>
      <c r="D557" s="42"/>
      <c r="E557" s="43"/>
      <c r="F557" s="44"/>
    </row>
    <row r="558" spans="3:6" ht="14.1" customHeight="1" x14ac:dyDescent="0.2">
      <c r="C558" s="41"/>
      <c r="D558" s="42"/>
      <c r="E558" s="43"/>
      <c r="F558" s="44"/>
    </row>
    <row r="559" spans="3:6" ht="14.1" customHeight="1" x14ac:dyDescent="0.2">
      <c r="C559" s="41"/>
      <c r="D559" s="42"/>
      <c r="E559" s="43"/>
      <c r="F559" s="44"/>
    </row>
    <row r="560" spans="3:6" ht="14.1" customHeight="1" x14ac:dyDescent="0.2">
      <c r="C560" s="41"/>
      <c r="D560" s="42"/>
      <c r="E560" s="43"/>
      <c r="F560" s="44"/>
    </row>
    <row r="561" spans="3:6" ht="14.1" customHeight="1" x14ac:dyDescent="0.2">
      <c r="C561" s="41"/>
      <c r="D561" s="42"/>
      <c r="E561" s="43"/>
      <c r="F561" s="44"/>
    </row>
    <row r="562" spans="3:6" ht="14.1" customHeight="1" x14ac:dyDescent="0.2">
      <c r="C562" s="41"/>
      <c r="D562" s="42"/>
      <c r="E562" s="43"/>
      <c r="F562" s="44"/>
    </row>
    <row r="563" spans="3:6" ht="14.1" customHeight="1" x14ac:dyDescent="0.2">
      <c r="C563" s="41"/>
      <c r="D563" s="42"/>
      <c r="E563" s="43"/>
      <c r="F563" s="44"/>
    </row>
    <row r="564" spans="3:6" ht="14.1" customHeight="1" x14ac:dyDescent="0.2">
      <c r="C564" s="41"/>
      <c r="D564" s="42"/>
      <c r="E564" s="43"/>
      <c r="F564" s="44"/>
    </row>
    <row r="565" spans="3:6" ht="14.1" customHeight="1" x14ac:dyDescent="0.2">
      <c r="C565" s="41"/>
      <c r="D565" s="42"/>
      <c r="E565" s="43"/>
      <c r="F565" s="44"/>
    </row>
    <row r="566" spans="3:6" ht="14.1" customHeight="1" x14ac:dyDescent="0.2">
      <c r="C566" s="41"/>
      <c r="D566" s="42"/>
      <c r="E566" s="43"/>
      <c r="F566" s="44"/>
    </row>
    <row r="567" spans="3:6" ht="14.1" customHeight="1" x14ac:dyDescent="0.2">
      <c r="C567" s="41"/>
      <c r="D567" s="42"/>
      <c r="E567" s="43"/>
      <c r="F567" s="44"/>
    </row>
    <row r="568" spans="3:6" ht="14.1" customHeight="1" x14ac:dyDescent="0.2">
      <c r="C568" s="41"/>
      <c r="D568" s="42"/>
      <c r="E568" s="43"/>
      <c r="F568" s="44"/>
    </row>
    <row r="569" spans="3:6" ht="14.1" customHeight="1" x14ac:dyDescent="0.2">
      <c r="C569" s="41"/>
      <c r="D569" s="42"/>
      <c r="E569" s="43"/>
      <c r="F569" s="44"/>
    </row>
    <row r="570" spans="3:6" ht="14.1" customHeight="1" x14ac:dyDescent="0.2">
      <c r="C570" s="41"/>
      <c r="D570" s="42"/>
      <c r="E570" s="43"/>
      <c r="F570" s="44"/>
    </row>
    <row r="571" spans="3:6" ht="14.1" customHeight="1" x14ac:dyDescent="0.2">
      <c r="C571" s="41"/>
      <c r="D571" s="42"/>
      <c r="E571" s="43"/>
      <c r="F571" s="44"/>
    </row>
    <row r="572" spans="3:6" ht="14.1" customHeight="1" x14ac:dyDescent="0.2">
      <c r="C572" s="41"/>
      <c r="D572" s="42"/>
      <c r="E572" s="43"/>
      <c r="F572" s="44"/>
    </row>
    <row r="573" spans="3:6" ht="14.1" customHeight="1" x14ac:dyDescent="0.2">
      <c r="C573" s="41"/>
      <c r="D573" s="42"/>
      <c r="E573" s="43"/>
      <c r="F573" s="44"/>
    </row>
    <row r="574" spans="3:6" ht="14.1" customHeight="1" x14ac:dyDescent="0.2">
      <c r="C574" s="41"/>
      <c r="D574" s="42"/>
      <c r="E574" s="43"/>
      <c r="F574" s="44"/>
    </row>
    <row r="575" spans="3:6" ht="14.1" customHeight="1" x14ac:dyDescent="0.2">
      <c r="C575" s="41"/>
      <c r="D575" s="42"/>
      <c r="E575" s="43"/>
      <c r="F575" s="44"/>
    </row>
    <row r="576" spans="3:6" ht="14.1" customHeight="1" x14ac:dyDescent="0.2">
      <c r="C576" s="41"/>
      <c r="D576" s="42"/>
      <c r="E576" s="43"/>
      <c r="F576" s="44"/>
    </row>
    <row r="577" spans="3:6" ht="14.1" customHeight="1" x14ac:dyDescent="0.2">
      <c r="C577" s="41"/>
      <c r="D577" s="42"/>
      <c r="E577" s="43"/>
      <c r="F577" s="44"/>
    </row>
    <row r="578" spans="3:6" ht="14.1" customHeight="1" x14ac:dyDescent="0.2">
      <c r="C578" s="41"/>
      <c r="D578" s="42"/>
      <c r="E578" s="43"/>
      <c r="F578" s="44"/>
    </row>
    <row r="579" spans="3:6" ht="14.1" customHeight="1" x14ac:dyDescent="0.2">
      <c r="C579" s="41"/>
      <c r="D579" s="42"/>
      <c r="E579" s="43"/>
      <c r="F579" s="44"/>
    </row>
    <row r="580" spans="3:6" ht="14.1" customHeight="1" x14ac:dyDescent="0.2">
      <c r="C580" s="41"/>
      <c r="D580" s="42"/>
      <c r="E580" s="43"/>
      <c r="F580" s="44"/>
    </row>
    <row r="581" spans="3:6" ht="14.1" customHeight="1" x14ac:dyDescent="0.2">
      <c r="C581" s="41"/>
      <c r="D581" s="42"/>
      <c r="E581" s="43"/>
      <c r="F581" s="44"/>
    </row>
    <row r="582" spans="3:6" ht="14.1" customHeight="1" x14ac:dyDescent="0.2">
      <c r="C582" s="41"/>
      <c r="D582" s="42"/>
      <c r="E582" s="43"/>
      <c r="F582" s="44"/>
    </row>
    <row r="583" spans="3:6" ht="14.1" customHeight="1" x14ac:dyDescent="0.2">
      <c r="C583" s="41"/>
      <c r="D583" s="42"/>
      <c r="E583" s="43"/>
      <c r="F583" s="44"/>
    </row>
    <row r="584" spans="3:6" ht="14.1" customHeight="1" x14ac:dyDescent="0.2">
      <c r="C584" s="41"/>
      <c r="D584" s="42"/>
      <c r="E584" s="43"/>
      <c r="F584" s="44"/>
    </row>
    <row r="585" spans="3:6" ht="14.1" customHeight="1" x14ac:dyDescent="0.2">
      <c r="C585" s="41"/>
      <c r="D585" s="42"/>
      <c r="E585" s="43"/>
      <c r="F585" s="44"/>
    </row>
    <row r="586" spans="3:6" ht="14.1" customHeight="1" x14ac:dyDescent="0.2">
      <c r="C586" s="41"/>
      <c r="D586" s="42"/>
      <c r="E586" s="43"/>
      <c r="F586" s="44"/>
    </row>
    <row r="587" spans="3:6" ht="14.1" customHeight="1" x14ac:dyDescent="0.2">
      <c r="C587" s="41"/>
      <c r="D587" s="42"/>
      <c r="E587" s="43"/>
      <c r="F587" s="44"/>
    </row>
    <row r="588" spans="3:6" ht="14.1" customHeight="1" x14ac:dyDescent="0.2">
      <c r="C588" s="41"/>
      <c r="D588" s="42"/>
      <c r="E588" s="43"/>
      <c r="F588" s="44"/>
    </row>
    <row r="589" spans="3:6" ht="14.1" customHeight="1" x14ac:dyDescent="0.2">
      <c r="C589" s="41"/>
      <c r="D589" s="42"/>
      <c r="E589" s="43"/>
      <c r="F589" s="44"/>
    </row>
    <row r="590" spans="3:6" ht="14.1" customHeight="1" x14ac:dyDescent="0.2">
      <c r="C590" s="41"/>
      <c r="D590" s="42"/>
      <c r="E590" s="43"/>
      <c r="F590" s="44"/>
    </row>
    <row r="591" spans="3:6" ht="14.1" customHeight="1" x14ac:dyDescent="0.2">
      <c r="C591" s="41"/>
      <c r="D591" s="42"/>
      <c r="E591" s="43"/>
      <c r="F591" s="44"/>
    </row>
    <row r="592" spans="3:6" ht="14.1" customHeight="1" x14ac:dyDescent="0.2">
      <c r="C592" s="41"/>
      <c r="D592" s="42"/>
      <c r="E592" s="43"/>
      <c r="F592" s="44"/>
    </row>
    <row r="593" spans="3:6" ht="14.1" customHeight="1" x14ac:dyDescent="0.2">
      <c r="C593" s="41"/>
      <c r="D593" s="42"/>
      <c r="E593" s="43"/>
      <c r="F593" s="44"/>
    </row>
    <row r="594" spans="3:6" ht="14.1" customHeight="1" x14ac:dyDescent="0.2">
      <c r="C594" s="41"/>
      <c r="D594" s="42"/>
      <c r="E594" s="43"/>
      <c r="F594" s="44"/>
    </row>
    <row r="595" spans="3:6" ht="14.1" customHeight="1" x14ac:dyDescent="0.2">
      <c r="C595" s="41"/>
      <c r="D595" s="42"/>
      <c r="E595" s="43"/>
      <c r="F595" s="44"/>
    </row>
    <row r="596" spans="3:6" ht="14.1" customHeight="1" x14ac:dyDescent="0.2">
      <c r="C596" s="41"/>
      <c r="D596" s="42"/>
      <c r="E596" s="43"/>
      <c r="F596" s="44"/>
    </row>
    <row r="597" spans="3:6" ht="14.1" customHeight="1" x14ac:dyDescent="0.2">
      <c r="C597" s="41"/>
      <c r="D597" s="42"/>
      <c r="E597" s="43"/>
      <c r="F597" s="44"/>
    </row>
    <row r="598" spans="3:6" ht="14.1" customHeight="1" x14ac:dyDescent="0.2">
      <c r="C598" s="41"/>
      <c r="D598" s="42"/>
      <c r="E598" s="43"/>
      <c r="F598" s="44"/>
    </row>
    <row r="599" spans="3:6" ht="14.1" customHeight="1" x14ac:dyDescent="0.2">
      <c r="C599" s="41"/>
      <c r="D599" s="42"/>
      <c r="E599" s="43"/>
      <c r="F599" s="44"/>
    </row>
    <row r="600" spans="3:6" ht="14.1" customHeight="1" x14ac:dyDescent="0.2">
      <c r="C600" s="41"/>
      <c r="D600" s="42"/>
      <c r="E600" s="43"/>
      <c r="F600" s="44"/>
    </row>
    <row r="601" spans="3:6" ht="14.1" customHeight="1" x14ac:dyDescent="0.2">
      <c r="C601" s="41"/>
      <c r="D601" s="42"/>
      <c r="E601" s="43"/>
      <c r="F601" s="44"/>
    </row>
    <row r="602" spans="3:6" ht="14.1" customHeight="1" x14ac:dyDescent="0.2">
      <c r="C602" s="41"/>
      <c r="D602" s="42"/>
      <c r="E602" s="43"/>
      <c r="F602" s="44"/>
    </row>
    <row r="603" spans="3:6" ht="14.1" customHeight="1" x14ac:dyDescent="0.2">
      <c r="C603" s="41"/>
      <c r="D603" s="42"/>
      <c r="E603" s="43"/>
      <c r="F603" s="44"/>
    </row>
    <row r="604" spans="3:6" ht="14.1" customHeight="1" x14ac:dyDescent="0.2">
      <c r="C604" s="41"/>
      <c r="D604" s="42"/>
      <c r="E604" s="43"/>
      <c r="F604" s="44"/>
    </row>
    <row r="605" spans="3:6" ht="14.1" customHeight="1" x14ac:dyDescent="0.2">
      <c r="C605" s="41"/>
      <c r="D605" s="42"/>
      <c r="E605" s="43"/>
      <c r="F605" s="44"/>
    </row>
    <row r="606" spans="3:6" ht="14.1" customHeight="1" x14ac:dyDescent="0.2">
      <c r="C606" s="41"/>
      <c r="D606" s="42"/>
      <c r="E606" s="43"/>
      <c r="F606" s="44"/>
    </row>
    <row r="607" spans="3:6" ht="14.1" customHeight="1" x14ac:dyDescent="0.2">
      <c r="C607" s="41"/>
      <c r="D607" s="42"/>
      <c r="E607" s="43"/>
      <c r="F607" s="44"/>
    </row>
    <row r="608" spans="3:6" ht="14.1" customHeight="1" x14ac:dyDescent="0.2">
      <c r="C608" s="41"/>
      <c r="D608" s="42"/>
      <c r="E608" s="43"/>
      <c r="F608" s="44"/>
    </row>
    <row r="609" spans="3:6" ht="14.1" customHeight="1" x14ac:dyDescent="0.2">
      <c r="C609" s="41"/>
      <c r="D609" s="42"/>
      <c r="E609" s="43"/>
      <c r="F609" s="44"/>
    </row>
    <row r="610" spans="3:6" ht="14.1" customHeight="1" x14ac:dyDescent="0.2">
      <c r="C610" s="41"/>
      <c r="D610" s="42"/>
      <c r="E610" s="43"/>
      <c r="F610" s="44"/>
    </row>
    <row r="611" spans="3:6" ht="14.1" customHeight="1" x14ac:dyDescent="0.2">
      <c r="C611" s="41"/>
      <c r="D611" s="42"/>
      <c r="E611" s="43"/>
      <c r="F611" s="44"/>
    </row>
    <row r="612" spans="3:6" ht="14.1" customHeight="1" x14ac:dyDescent="0.2">
      <c r="C612" s="41"/>
      <c r="D612" s="42"/>
      <c r="E612" s="43"/>
      <c r="F612" s="44"/>
    </row>
    <row r="613" spans="3:6" ht="14.1" customHeight="1" x14ac:dyDescent="0.2">
      <c r="C613" s="41"/>
      <c r="D613" s="42"/>
      <c r="E613" s="43"/>
      <c r="F613" s="44"/>
    </row>
    <row r="614" spans="3:6" ht="14.1" customHeight="1" x14ac:dyDescent="0.2">
      <c r="C614" s="41"/>
      <c r="D614" s="42"/>
      <c r="E614" s="43"/>
      <c r="F614" s="44"/>
    </row>
    <row r="615" spans="3:6" ht="14.1" customHeight="1" x14ac:dyDescent="0.2">
      <c r="C615" s="41"/>
      <c r="D615" s="42"/>
      <c r="E615" s="43"/>
      <c r="F615" s="44"/>
    </row>
    <row r="616" spans="3:6" ht="14.1" customHeight="1" x14ac:dyDescent="0.2">
      <c r="C616" s="41"/>
      <c r="D616" s="42"/>
      <c r="E616" s="43"/>
      <c r="F616" s="44"/>
    </row>
    <row r="617" spans="3:6" ht="14.1" customHeight="1" x14ac:dyDescent="0.2">
      <c r="C617" s="41"/>
      <c r="D617" s="42"/>
      <c r="E617" s="43"/>
      <c r="F617" s="44"/>
    </row>
    <row r="618" spans="3:6" ht="14.1" customHeight="1" x14ac:dyDescent="0.2">
      <c r="C618" s="41"/>
      <c r="D618" s="42"/>
      <c r="E618" s="43"/>
      <c r="F618" s="44"/>
    </row>
    <row r="619" spans="3:6" ht="14.1" customHeight="1" x14ac:dyDescent="0.2">
      <c r="C619" s="41"/>
      <c r="D619" s="42"/>
      <c r="E619" s="43"/>
      <c r="F619" s="44"/>
    </row>
    <row r="620" spans="3:6" ht="14.1" customHeight="1" x14ac:dyDescent="0.2">
      <c r="C620" s="41"/>
      <c r="D620" s="42"/>
      <c r="E620" s="43"/>
      <c r="F620" s="44"/>
    </row>
    <row r="621" spans="3:6" ht="14.1" customHeight="1" x14ac:dyDescent="0.2">
      <c r="C621" s="41"/>
      <c r="D621" s="42"/>
      <c r="E621" s="43"/>
      <c r="F621" s="44"/>
    </row>
    <row r="622" spans="3:6" ht="14.1" customHeight="1" x14ac:dyDescent="0.2">
      <c r="C622" s="41"/>
      <c r="D622" s="42"/>
      <c r="E622" s="43"/>
      <c r="F622" s="44"/>
    </row>
    <row r="623" spans="3:6" ht="14.1" customHeight="1" x14ac:dyDescent="0.2">
      <c r="C623" s="41"/>
      <c r="D623" s="42"/>
      <c r="E623" s="43"/>
      <c r="F623" s="44"/>
    </row>
    <row r="624" spans="3:6" ht="14.1" customHeight="1" x14ac:dyDescent="0.2">
      <c r="C624" s="41"/>
      <c r="D624" s="42"/>
      <c r="E624" s="43"/>
      <c r="F624" s="44"/>
    </row>
    <row r="625" spans="3:6" ht="14.1" customHeight="1" x14ac:dyDescent="0.2">
      <c r="C625" s="41"/>
      <c r="D625" s="42"/>
      <c r="E625" s="43"/>
      <c r="F625" s="44"/>
    </row>
    <row r="626" spans="3:6" ht="14.1" customHeight="1" x14ac:dyDescent="0.2">
      <c r="C626" s="41"/>
      <c r="D626" s="42"/>
      <c r="E626" s="43"/>
      <c r="F626" s="44"/>
    </row>
    <row r="627" spans="3:6" ht="14.1" customHeight="1" x14ac:dyDescent="0.2">
      <c r="C627" s="41"/>
      <c r="D627" s="42"/>
      <c r="E627" s="43"/>
      <c r="F627" s="44"/>
    </row>
    <row r="628" spans="3:6" ht="14.1" customHeight="1" x14ac:dyDescent="0.2">
      <c r="C628" s="41"/>
      <c r="D628" s="42"/>
      <c r="E628" s="43"/>
      <c r="F628" s="44"/>
    </row>
    <row r="629" spans="3:6" ht="14.1" customHeight="1" x14ac:dyDescent="0.2">
      <c r="C629" s="41"/>
      <c r="D629" s="42"/>
      <c r="E629" s="43"/>
      <c r="F629" s="44"/>
    </row>
    <row r="630" spans="3:6" ht="14.1" customHeight="1" x14ac:dyDescent="0.2">
      <c r="C630" s="41"/>
      <c r="D630" s="42"/>
      <c r="E630" s="43"/>
      <c r="F630" s="44"/>
    </row>
    <row r="631" spans="3:6" ht="14.1" customHeight="1" x14ac:dyDescent="0.2">
      <c r="C631" s="41"/>
      <c r="D631" s="42"/>
      <c r="E631" s="43"/>
      <c r="F631" s="44"/>
    </row>
    <row r="632" spans="3:6" ht="14.1" customHeight="1" x14ac:dyDescent="0.2">
      <c r="C632" s="41"/>
      <c r="D632" s="42"/>
      <c r="E632" s="43"/>
      <c r="F632" s="44"/>
    </row>
    <row r="633" spans="3:6" ht="14.1" customHeight="1" x14ac:dyDescent="0.2">
      <c r="C633" s="41"/>
      <c r="D633" s="42"/>
      <c r="E633" s="43"/>
      <c r="F633" s="44"/>
    </row>
    <row r="634" spans="3:6" ht="14.1" customHeight="1" x14ac:dyDescent="0.2">
      <c r="C634" s="41"/>
      <c r="D634" s="42"/>
      <c r="E634" s="43"/>
      <c r="F634" s="44"/>
    </row>
    <row r="635" spans="3:6" ht="14.1" customHeight="1" x14ac:dyDescent="0.2">
      <c r="C635" s="41"/>
      <c r="D635" s="42"/>
      <c r="E635" s="43"/>
      <c r="F635" s="44"/>
    </row>
    <row r="636" spans="3:6" ht="14.1" customHeight="1" x14ac:dyDescent="0.2">
      <c r="C636" s="41"/>
      <c r="D636" s="42"/>
      <c r="E636" s="43"/>
      <c r="F636" s="44"/>
    </row>
    <row r="637" spans="3:6" ht="14.1" customHeight="1" x14ac:dyDescent="0.2">
      <c r="C637" s="41"/>
      <c r="D637" s="42"/>
      <c r="E637" s="43"/>
      <c r="F637" s="44"/>
    </row>
    <row r="638" spans="3:6" ht="14.1" customHeight="1" x14ac:dyDescent="0.2">
      <c r="C638" s="41"/>
      <c r="D638" s="42"/>
      <c r="E638" s="43"/>
      <c r="F638" s="44"/>
    </row>
    <row r="639" spans="3:6" ht="14.1" customHeight="1" x14ac:dyDescent="0.2">
      <c r="C639" s="41"/>
      <c r="D639" s="42"/>
      <c r="E639" s="43"/>
      <c r="F639" s="44"/>
    </row>
    <row r="640" spans="3:6" ht="14.1" customHeight="1" x14ac:dyDescent="0.2">
      <c r="C640" s="41"/>
      <c r="D640" s="42"/>
      <c r="E640" s="43"/>
      <c r="F640" s="44"/>
    </row>
    <row r="641" spans="3:6" ht="14.1" customHeight="1" x14ac:dyDescent="0.2">
      <c r="C641" s="41"/>
      <c r="D641" s="42"/>
      <c r="E641" s="43"/>
      <c r="F641" s="44"/>
    </row>
    <row r="642" spans="3:6" ht="14.1" customHeight="1" x14ac:dyDescent="0.2">
      <c r="C642" s="41"/>
      <c r="D642" s="42"/>
      <c r="E642" s="43"/>
      <c r="F642" s="44"/>
    </row>
    <row r="643" spans="3:6" ht="14.1" customHeight="1" x14ac:dyDescent="0.2">
      <c r="C643" s="41"/>
      <c r="D643" s="42"/>
      <c r="E643" s="43"/>
      <c r="F643" s="44"/>
    </row>
    <row r="644" spans="3:6" ht="14.1" customHeight="1" x14ac:dyDescent="0.2">
      <c r="C644" s="41"/>
      <c r="D644" s="42"/>
      <c r="E644" s="43"/>
      <c r="F644" s="44"/>
    </row>
    <row r="645" spans="3:6" ht="14.1" customHeight="1" x14ac:dyDescent="0.2">
      <c r="C645" s="41"/>
      <c r="D645" s="42"/>
      <c r="E645" s="43"/>
      <c r="F645" s="44"/>
    </row>
    <row r="646" spans="3:6" ht="14.1" customHeight="1" x14ac:dyDescent="0.2">
      <c r="C646" s="41"/>
      <c r="D646" s="42"/>
      <c r="E646" s="43"/>
      <c r="F646" s="44"/>
    </row>
    <row r="647" spans="3:6" ht="14.1" customHeight="1" x14ac:dyDescent="0.2">
      <c r="C647" s="41"/>
      <c r="D647" s="42"/>
      <c r="E647" s="43"/>
      <c r="F647" s="44"/>
    </row>
    <row r="648" spans="3:6" ht="14.1" customHeight="1" x14ac:dyDescent="0.2">
      <c r="C648" s="41"/>
      <c r="D648" s="42"/>
      <c r="E648" s="43"/>
      <c r="F648" s="44"/>
    </row>
    <row r="649" spans="3:6" ht="14.1" customHeight="1" x14ac:dyDescent="0.2">
      <c r="C649" s="41"/>
      <c r="D649" s="42"/>
      <c r="E649" s="43"/>
      <c r="F649" s="44"/>
    </row>
    <row r="650" spans="3:6" ht="14.1" customHeight="1" x14ac:dyDescent="0.2">
      <c r="C650" s="41"/>
      <c r="D650" s="42"/>
      <c r="E650" s="43"/>
      <c r="F650" s="44"/>
    </row>
    <row r="651" spans="3:6" ht="14.1" customHeight="1" x14ac:dyDescent="0.2">
      <c r="C651" s="41"/>
      <c r="D651" s="42"/>
      <c r="E651" s="43"/>
      <c r="F651" s="44"/>
    </row>
    <row r="652" spans="3:6" ht="14.1" customHeight="1" x14ac:dyDescent="0.2">
      <c r="C652" s="41"/>
      <c r="D652" s="42"/>
      <c r="E652" s="43"/>
      <c r="F652" s="44"/>
    </row>
    <row r="653" spans="3:6" ht="14.1" customHeight="1" x14ac:dyDescent="0.2">
      <c r="C653" s="41"/>
      <c r="D653" s="42"/>
      <c r="E653" s="43"/>
      <c r="F653" s="44"/>
    </row>
    <row r="654" spans="3:6" ht="14.1" customHeight="1" x14ac:dyDescent="0.2">
      <c r="C654" s="41"/>
      <c r="D654" s="42"/>
      <c r="E654" s="43"/>
      <c r="F654" s="44"/>
    </row>
    <row r="655" spans="3:6" ht="14.1" customHeight="1" x14ac:dyDescent="0.2">
      <c r="C655" s="41"/>
      <c r="D655" s="42"/>
      <c r="E655" s="43"/>
      <c r="F655" s="44"/>
    </row>
    <row r="656" spans="3:6" ht="14.1" customHeight="1" x14ac:dyDescent="0.2">
      <c r="C656" s="41"/>
      <c r="D656" s="42"/>
      <c r="E656" s="43"/>
      <c r="F656" s="44"/>
    </row>
    <row r="657" spans="3:6" ht="14.1" customHeight="1" x14ac:dyDescent="0.2">
      <c r="C657" s="41"/>
      <c r="D657" s="42"/>
      <c r="E657" s="43"/>
      <c r="F657" s="44"/>
    </row>
    <row r="658" spans="3:6" ht="14.1" customHeight="1" x14ac:dyDescent="0.2">
      <c r="C658" s="41"/>
      <c r="D658" s="42"/>
      <c r="E658" s="43"/>
      <c r="F658" s="44"/>
    </row>
    <row r="659" spans="3:6" ht="14.1" customHeight="1" x14ac:dyDescent="0.2">
      <c r="C659" s="41"/>
      <c r="D659" s="42"/>
      <c r="E659" s="43"/>
      <c r="F659" s="44"/>
    </row>
    <row r="660" spans="3:6" ht="14.1" customHeight="1" x14ac:dyDescent="0.2">
      <c r="C660" s="41"/>
      <c r="D660" s="42"/>
      <c r="E660" s="43"/>
      <c r="F660" s="44"/>
    </row>
    <row r="661" spans="3:6" ht="14.1" customHeight="1" x14ac:dyDescent="0.2">
      <c r="C661" s="41"/>
      <c r="D661" s="42"/>
      <c r="E661" s="43"/>
      <c r="F661" s="44"/>
    </row>
    <row r="662" spans="3:6" ht="14.1" customHeight="1" x14ac:dyDescent="0.2">
      <c r="C662" s="41"/>
      <c r="D662" s="42"/>
      <c r="E662" s="43"/>
      <c r="F662" s="44"/>
    </row>
    <row r="663" spans="3:6" ht="14.1" customHeight="1" x14ac:dyDescent="0.2">
      <c r="C663" s="41"/>
      <c r="D663" s="42"/>
      <c r="E663" s="43"/>
      <c r="F663" s="44"/>
    </row>
    <row r="664" spans="3:6" ht="14.1" customHeight="1" x14ac:dyDescent="0.2">
      <c r="C664" s="41"/>
      <c r="D664" s="42"/>
      <c r="E664" s="43"/>
      <c r="F664" s="44"/>
    </row>
    <row r="665" spans="3:6" ht="14.1" customHeight="1" x14ac:dyDescent="0.2">
      <c r="C665" s="41"/>
      <c r="D665" s="42"/>
      <c r="E665" s="43"/>
      <c r="F665" s="44"/>
    </row>
    <row r="666" spans="3:6" ht="14.1" customHeight="1" x14ac:dyDescent="0.2">
      <c r="C666" s="41"/>
      <c r="D666" s="42"/>
      <c r="E666" s="43"/>
      <c r="F666" s="44"/>
    </row>
    <row r="667" spans="3:6" ht="14.1" customHeight="1" x14ac:dyDescent="0.2">
      <c r="C667" s="41"/>
      <c r="D667" s="42"/>
      <c r="E667" s="43"/>
      <c r="F667" s="44"/>
    </row>
    <row r="668" spans="3:6" ht="14.1" customHeight="1" x14ac:dyDescent="0.2">
      <c r="C668" s="41"/>
      <c r="D668" s="42"/>
      <c r="E668" s="43"/>
      <c r="F668" s="44"/>
    </row>
    <row r="669" spans="3:6" ht="14.1" customHeight="1" x14ac:dyDescent="0.2">
      <c r="C669" s="41"/>
      <c r="D669" s="42"/>
      <c r="E669" s="43"/>
      <c r="F669" s="44"/>
    </row>
    <row r="670" spans="3:6" ht="14.1" customHeight="1" x14ac:dyDescent="0.2">
      <c r="C670" s="41"/>
      <c r="D670" s="42"/>
      <c r="E670" s="43"/>
      <c r="F670" s="44"/>
    </row>
    <row r="671" spans="3:6" ht="14.1" customHeight="1" x14ac:dyDescent="0.2">
      <c r="C671" s="41"/>
      <c r="D671" s="42"/>
      <c r="E671" s="43"/>
      <c r="F671" s="44"/>
    </row>
    <row r="672" spans="3:6" ht="14.1" customHeight="1" x14ac:dyDescent="0.2">
      <c r="C672" s="41"/>
      <c r="D672" s="42"/>
      <c r="E672" s="43"/>
      <c r="F672" s="44"/>
    </row>
    <row r="673" spans="3:6" ht="14.1" customHeight="1" x14ac:dyDescent="0.2">
      <c r="C673" s="41"/>
      <c r="D673" s="42"/>
      <c r="E673" s="43"/>
      <c r="F673" s="44"/>
    </row>
    <row r="674" spans="3:6" ht="14.1" customHeight="1" x14ac:dyDescent="0.2">
      <c r="C674" s="41"/>
      <c r="D674" s="42"/>
      <c r="E674" s="43"/>
      <c r="F674" s="44"/>
    </row>
    <row r="675" spans="3:6" ht="14.1" customHeight="1" x14ac:dyDescent="0.2">
      <c r="C675" s="41"/>
      <c r="D675" s="42"/>
      <c r="E675" s="43"/>
      <c r="F675" s="44"/>
    </row>
    <row r="676" spans="3:6" ht="14.1" customHeight="1" x14ac:dyDescent="0.2">
      <c r="C676" s="41"/>
      <c r="D676" s="42"/>
      <c r="E676" s="43"/>
      <c r="F676" s="44"/>
    </row>
    <row r="677" spans="3:6" ht="14.1" customHeight="1" x14ac:dyDescent="0.2">
      <c r="C677" s="41"/>
      <c r="D677" s="42"/>
      <c r="E677" s="43"/>
      <c r="F677" s="44"/>
    </row>
    <row r="678" spans="3:6" ht="14.1" customHeight="1" x14ac:dyDescent="0.2">
      <c r="C678" s="41"/>
      <c r="D678" s="42"/>
      <c r="E678" s="43"/>
      <c r="F678" s="44"/>
    </row>
    <row r="679" spans="3:6" ht="14.1" customHeight="1" x14ac:dyDescent="0.2">
      <c r="C679" s="41"/>
      <c r="D679" s="42"/>
      <c r="E679" s="43"/>
      <c r="F679" s="44"/>
    </row>
    <row r="680" spans="3:6" ht="14.1" customHeight="1" x14ac:dyDescent="0.2">
      <c r="C680" s="41"/>
      <c r="D680" s="42"/>
      <c r="E680" s="43"/>
      <c r="F680" s="44"/>
    </row>
    <row r="681" spans="3:6" ht="14.1" customHeight="1" x14ac:dyDescent="0.2">
      <c r="C681" s="41"/>
      <c r="D681" s="42"/>
      <c r="E681" s="43"/>
      <c r="F681" s="44"/>
    </row>
    <row r="682" spans="3:6" ht="14.1" customHeight="1" x14ac:dyDescent="0.2">
      <c r="C682" s="41"/>
      <c r="D682" s="42"/>
      <c r="E682" s="43"/>
      <c r="F682" s="44"/>
    </row>
    <row r="683" spans="3:6" ht="14.1" customHeight="1" x14ac:dyDescent="0.2">
      <c r="C683" s="41"/>
      <c r="D683" s="42"/>
      <c r="E683" s="43"/>
      <c r="F683" s="44"/>
    </row>
    <row r="684" spans="3:6" ht="14.1" customHeight="1" x14ac:dyDescent="0.2">
      <c r="C684" s="41"/>
      <c r="D684" s="42"/>
      <c r="E684" s="43"/>
      <c r="F684" s="44"/>
    </row>
    <row r="685" spans="3:6" ht="14.1" customHeight="1" x14ac:dyDescent="0.2">
      <c r="C685" s="41"/>
      <c r="D685" s="42"/>
      <c r="E685" s="43"/>
      <c r="F685" s="44"/>
    </row>
    <row r="686" spans="3:6" ht="14.1" customHeight="1" x14ac:dyDescent="0.2">
      <c r="C686" s="41"/>
      <c r="D686" s="42"/>
      <c r="E686" s="43"/>
      <c r="F686" s="44"/>
    </row>
    <row r="687" spans="3:6" ht="14.1" customHeight="1" x14ac:dyDescent="0.2">
      <c r="C687" s="41"/>
      <c r="D687" s="42"/>
      <c r="E687" s="43"/>
      <c r="F687" s="44"/>
    </row>
    <row r="688" spans="3:6" ht="14.1" customHeight="1" x14ac:dyDescent="0.2">
      <c r="C688" s="41"/>
      <c r="D688" s="42"/>
      <c r="E688" s="43"/>
      <c r="F688" s="44"/>
    </row>
    <row r="689" spans="3:6" ht="14.1" customHeight="1" x14ac:dyDescent="0.2">
      <c r="C689" s="41"/>
      <c r="D689" s="42"/>
      <c r="E689" s="43"/>
      <c r="F689" s="44"/>
    </row>
    <row r="690" spans="3:6" ht="14.1" customHeight="1" x14ac:dyDescent="0.2">
      <c r="C690" s="41"/>
      <c r="D690" s="42"/>
      <c r="E690" s="43"/>
      <c r="F690" s="44"/>
    </row>
    <row r="691" spans="3:6" ht="14.1" customHeight="1" x14ac:dyDescent="0.2">
      <c r="C691" s="41"/>
      <c r="D691" s="42"/>
      <c r="E691" s="43"/>
      <c r="F691" s="44"/>
    </row>
    <row r="692" spans="3:6" ht="14.1" customHeight="1" x14ac:dyDescent="0.2">
      <c r="C692" s="41"/>
      <c r="D692" s="42"/>
      <c r="E692" s="43"/>
      <c r="F692" s="44"/>
    </row>
    <row r="693" spans="3:6" ht="14.1" customHeight="1" x14ac:dyDescent="0.2">
      <c r="C693" s="41"/>
      <c r="D693" s="42"/>
      <c r="E693" s="43"/>
      <c r="F693" s="44"/>
    </row>
    <row r="694" spans="3:6" ht="14.1" customHeight="1" x14ac:dyDescent="0.2">
      <c r="C694" s="41"/>
      <c r="D694" s="42"/>
      <c r="E694" s="43"/>
      <c r="F694" s="44"/>
    </row>
    <row r="695" spans="3:6" ht="14.1" customHeight="1" x14ac:dyDescent="0.2">
      <c r="C695" s="41"/>
      <c r="D695" s="42"/>
      <c r="E695" s="43"/>
      <c r="F695" s="44"/>
    </row>
    <row r="696" spans="3:6" ht="14.1" customHeight="1" x14ac:dyDescent="0.2">
      <c r="C696" s="41"/>
      <c r="D696" s="42"/>
      <c r="E696" s="43"/>
      <c r="F696" s="44"/>
    </row>
    <row r="697" spans="3:6" ht="14.1" customHeight="1" x14ac:dyDescent="0.2">
      <c r="C697" s="41"/>
      <c r="D697" s="42"/>
      <c r="E697" s="43"/>
      <c r="F697" s="44"/>
    </row>
    <row r="698" spans="3:6" ht="14.1" customHeight="1" x14ac:dyDescent="0.2">
      <c r="C698" s="41"/>
      <c r="D698" s="42"/>
      <c r="E698" s="43"/>
      <c r="F698" s="44"/>
    </row>
    <row r="699" spans="3:6" ht="14.1" customHeight="1" x14ac:dyDescent="0.2">
      <c r="C699" s="41"/>
      <c r="D699" s="42"/>
      <c r="E699" s="43"/>
      <c r="F699" s="44"/>
    </row>
    <row r="700" spans="3:6" ht="14.1" customHeight="1" x14ac:dyDescent="0.2">
      <c r="C700" s="41"/>
      <c r="D700" s="42"/>
      <c r="E700" s="43"/>
      <c r="F700" s="44"/>
    </row>
    <row r="701" spans="3:6" ht="14.1" customHeight="1" x14ac:dyDescent="0.2">
      <c r="C701" s="41"/>
      <c r="D701" s="42"/>
      <c r="E701" s="43"/>
      <c r="F701" s="44"/>
    </row>
    <row r="702" spans="3:6" ht="14.1" customHeight="1" x14ac:dyDescent="0.2">
      <c r="C702" s="41"/>
      <c r="D702" s="42"/>
      <c r="E702" s="43"/>
      <c r="F702" s="44"/>
    </row>
    <row r="703" spans="3:6" ht="14.1" customHeight="1" x14ac:dyDescent="0.2">
      <c r="C703" s="41"/>
      <c r="D703" s="42"/>
      <c r="E703" s="43"/>
      <c r="F703" s="44"/>
    </row>
    <row r="704" spans="3:6" ht="14.1" customHeight="1" x14ac:dyDescent="0.2">
      <c r="C704" s="41"/>
      <c r="D704" s="42"/>
      <c r="E704" s="43"/>
      <c r="F704" s="44"/>
    </row>
    <row r="705" spans="3:6" ht="14.1" customHeight="1" x14ac:dyDescent="0.2">
      <c r="C705" s="41"/>
      <c r="D705" s="42"/>
      <c r="E705" s="43"/>
      <c r="F705" s="44"/>
    </row>
    <row r="706" spans="3:6" ht="14.1" customHeight="1" x14ac:dyDescent="0.2">
      <c r="C706" s="41"/>
      <c r="D706" s="42"/>
      <c r="E706" s="43"/>
      <c r="F706" s="44"/>
    </row>
    <row r="707" spans="3:6" ht="14.1" customHeight="1" x14ac:dyDescent="0.2">
      <c r="C707" s="41"/>
      <c r="D707" s="42"/>
      <c r="E707" s="43"/>
      <c r="F707" s="44"/>
    </row>
    <row r="708" spans="3:6" ht="14.1" customHeight="1" x14ac:dyDescent="0.2">
      <c r="C708" s="41"/>
      <c r="D708" s="42"/>
      <c r="E708" s="43"/>
      <c r="F708" s="44"/>
    </row>
    <row r="709" spans="3:6" ht="14.1" customHeight="1" x14ac:dyDescent="0.2">
      <c r="C709" s="41"/>
      <c r="D709" s="42"/>
      <c r="E709" s="43"/>
      <c r="F709" s="44"/>
    </row>
    <row r="710" spans="3:6" ht="14.1" customHeight="1" x14ac:dyDescent="0.2">
      <c r="C710" s="41"/>
      <c r="D710" s="42"/>
      <c r="E710" s="43"/>
      <c r="F710" s="44"/>
    </row>
    <row r="711" spans="3:6" ht="14.1" customHeight="1" x14ac:dyDescent="0.2">
      <c r="C711" s="41"/>
      <c r="D711" s="42"/>
      <c r="E711" s="43"/>
      <c r="F711" s="44"/>
    </row>
    <row r="712" spans="3:6" ht="14.1" customHeight="1" x14ac:dyDescent="0.2">
      <c r="C712" s="41"/>
      <c r="D712" s="42"/>
      <c r="E712" s="43"/>
      <c r="F712" s="44"/>
    </row>
    <row r="713" spans="3:6" ht="14.1" customHeight="1" x14ac:dyDescent="0.2">
      <c r="C713" s="41"/>
      <c r="D713" s="42"/>
      <c r="E713" s="43"/>
      <c r="F713" s="44"/>
    </row>
    <row r="714" spans="3:6" ht="14.1" customHeight="1" x14ac:dyDescent="0.2">
      <c r="C714" s="41"/>
      <c r="D714" s="42"/>
      <c r="E714" s="43"/>
      <c r="F714" s="44"/>
    </row>
    <row r="715" spans="3:6" ht="14.1" customHeight="1" x14ac:dyDescent="0.2">
      <c r="C715" s="41"/>
      <c r="D715" s="42"/>
      <c r="E715" s="43"/>
      <c r="F715" s="44"/>
    </row>
    <row r="716" spans="3:6" ht="14.1" customHeight="1" x14ac:dyDescent="0.2">
      <c r="C716" s="41"/>
      <c r="D716" s="42"/>
      <c r="E716" s="43"/>
      <c r="F716" s="44"/>
    </row>
    <row r="717" spans="3:6" ht="14.1" customHeight="1" x14ac:dyDescent="0.2">
      <c r="C717" s="41"/>
      <c r="D717" s="42"/>
      <c r="E717" s="43"/>
      <c r="F717" s="44"/>
    </row>
    <row r="718" spans="3:6" ht="14.1" customHeight="1" x14ac:dyDescent="0.2">
      <c r="C718" s="41"/>
      <c r="D718" s="42"/>
      <c r="E718" s="43"/>
      <c r="F718" s="44"/>
    </row>
    <row r="719" spans="3:6" ht="14.1" customHeight="1" x14ac:dyDescent="0.2">
      <c r="C719" s="41"/>
      <c r="D719" s="42"/>
      <c r="E719" s="43"/>
      <c r="F719" s="44"/>
    </row>
    <row r="720" spans="3:6" ht="14.1" customHeight="1" x14ac:dyDescent="0.2">
      <c r="C720" s="41"/>
      <c r="D720" s="42"/>
      <c r="E720" s="43"/>
      <c r="F720" s="44"/>
    </row>
    <row r="721" spans="3:6" ht="14.1" customHeight="1" x14ac:dyDescent="0.2">
      <c r="C721" s="41"/>
      <c r="D721" s="42"/>
      <c r="E721" s="43"/>
      <c r="F721" s="44"/>
    </row>
    <row r="722" spans="3:6" ht="14.1" customHeight="1" x14ac:dyDescent="0.2">
      <c r="C722" s="41"/>
      <c r="D722" s="42"/>
      <c r="E722" s="43"/>
      <c r="F722" s="44"/>
    </row>
    <row r="723" spans="3:6" ht="14.1" customHeight="1" x14ac:dyDescent="0.2">
      <c r="C723" s="41"/>
      <c r="D723" s="42"/>
      <c r="E723" s="43"/>
      <c r="F723" s="44"/>
    </row>
    <row r="724" spans="3:6" ht="14.1" customHeight="1" x14ac:dyDescent="0.2">
      <c r="C724" s="41"/>
      <c r="D724" s="42"/>
      <c r="E724" s="43"/>
      <c r="F724" s="44"/>
    </row>
    <row r="725" spans="3:6" ht="14.1" customHeight="1" x14ac:dyDescent="0.2">
      <c r="C725" s="41"/>
      <c r="D725" s="42"/>
      <c r="E725" s="43"/>
      <c r="F725" s="44"/>
    </row>
    <row r="726" spans="3:6" ht="14.1" customHeight="1" x14ac:dyDescent="0.2">
      <c r="C726" s="41"/>
      <c r="D726" s="42"/>
      <c r="E726" s="43"/>
      <c r="F726" s="44"/>
    </row>
    <row r="727" spans="3:6" ht="14.1" customHeight="1" x14ac:dyDescent="0.2">
      <c r="C727" s="41"/>
      <c r="D727" s="42"/>
      <c r="E727" s="43"/>
      <c r="F727" s="44"/>
    </row>
    <row r="728" spans="3:6" ht="14.1" customHeight="1" x14ac:dyDescent="0.2">
      <c r="C728" s="41"/>
      <c r="D728" s="42"/>
      <c r="E728" s="43"/>
      <c r="F728" s="44"/>
    </row>
    <row r="729" spans="3:6" ht="14.1" customHeight="1" x14ac:dyDescent="0.2">
      <c r="C729" s="41"/>
      <c r="D729" s="42"/>
      <c r="E729" s="43"/>
      <c r="F729" s="44"/>
    </row>
    <row r="730" spans="3:6" ht="14.1" customHeight="1" x14ac:dyDescent="0.2">
      <c r="C730" s="41"/>
      <c r="D730" s="42"/>
      <c r="E730" s="43"/>
      <c r="F730" s="44"/>
    </row>
    <row r="731" spans="3:6" ht="14.1" customHeight="1" x14ac:dyDescent="0.2">
      <c r="C731" s="41"/>
      <c r="D731" s="42"/>
      <c r="E731" s="43"/>
      <c r="F731" s="44"/>
    </row>
    <row r="732" spans="3:6" ht="14.1" customHeight="1" x14ac:dyDescent="0.2">
      <c r="C732" s="41"/>
      <c r="D732" s="42"/>
      <c r="E732" s="43"/>
      <c r="F732" s="44"/>
    </row>
    <row r="733" spans="3:6" ht="14.1" customHeight="1" x14ac:dyDescent="0.2">
      <c r="C733" s="41"/>
      <c r="D733" s="42"/>
      <c r="E733" s="43"/>
      <c r="F733" s="44"/>
    </row>
    <row r="734" spans="3:6" ht="14.1" customHeight="1" x14ac:dyDescent="0.2">
      <c r="C734" s="41"/>
      <c r="D734" s="42"/>
      <c r="E734" s="43"/>
      <c r="F734" s="44"/>
    </row>
    <row r="735" spans="3:6" ht="14.1" customHeight="1" x14ac:dyDescent="0.2">
      <c r="C735" s="41"/>
      <c r="D735" s="42"/>
      <c r="E735" s="43"/>
      <c r="F735" s="44"/>
    </row>
    <row r="736" spans="3:6" ht="14.1" customHeight="1" x14ac:dyDescent="0.2">
      <c r="C736" s="41"/>
      <c r="D736" s="42"/>
      <c r="E736" s="43"/>
      <c r="F736" s="44"/>
    </row>
    <row r="737" spans="3:6" ht="14.1" customHeight="1" x14ac:dyDescent="0.2">
      <c r="C737" s="41"/>
      <c r="D737" s="42"/>
      <c r="E737" s="43"/>
      <c r="F737" s="44"/>
    </row>
    <row r="738" spans="3:6" ht="14.1" customHeight="1" x14ac:dyDescent="0.2">
      <c r="C738" s="41"/>
      <c r="D738" s="42"/>
      <c r="E738" s="43"/>
      <c r="F738" s="44"/>
    </row>
    <row r="739" spans="3:6" ht="14.1" customHeight="1" x14ac:dyDescent="0.2">
      <c r="C739" s="41"/>
      <c r="D739" s="42"/>
      <c r="E739" s="43"/>
      <c r="F739" s="44"/>
    </row>
    <row r="740" spans="3:6" ht="14.1" customHeight="1" x14ac:dyDescent="0.2">
      <c r="C740" s="41"/>
      <c r="D740" s="42"/>
      <c r="E740" s="43"/>
      <c r="F740" s="44"/>
    </row>
    <row r="741" spans="3:6" ht="14.1" customHeight="1" x14ac:dyDescent="0.2">
      <c r="C741" s="41"/>
      <c r="D741" s="42"/>
      <c r="E741" s="43"/>
      <c r="F741" s="44"/>
    </row>
    <row r="742" spans="3:6" ht="14.1" customHeight="1" x14ac:dyDescent="0.2">
      <c r="C742" s="41"/>
      <c r="D742" s="42"/>
      <c r="E742" s="43"/>
      <c r="F742" s="44"/>
    </row>
    <row r="743" spans="3:6" ht="14.1" customHeight="1" x14ac:dyDescent="0.2">
      <c r="C743" s="41"/>
      <c r="D743" s="42"/>
      <c r="E743" s="43"/>
      <c r="F743" s="44"/>
    </row>
    <row r="744" spans="3:6" ht="14.1" customHeight="1" x14ac:dyDescent="0.2">
      <c r="C744" s="41"/>
      <c r="D744" s="42"/>
      <c r="E744" s="43"/>
      <c r="F744" s="44"/>
    </row>
    <row r="745" spans="3:6" ht="14.1" customHeight="1" x14ac:dyDescent="0.2">
      <c r="C745" s="41"/>
      <c r="D745" s="42"/>
      <c r="E745" s="43"/>
      <c r="F745" s="44"/>
    </row>
    <row r="746" spans="3:6" ht="14.1" customHeight="1" x14ac:dyDescent="0.2">
      <c r="C746" s="41"/>
      <c r="D746" s="42"/>
      <c r="E746" s="43"/>
      <c r="F746" s="44"/>
    </row>
    <row r="747" spans="3:6" ht="14.1" customHeight="1" x14ac:dyDescent="0.2">
      <c r="C747" s="41"/>
      <c r="D747" s="42"/>
      <c r="E747" s="43"/>
      <c r="F747" s="44"/>
    </row>
    <row r="748" spans="3:6" ht="14.1" customHeight="1" x14ac:dyDescent="0.2">
      <c r="C748" s="41"/>
      <c r="D748" s="42"/>
      <c r="E748" s="43"/>
      <c r="F748" s="44"/>
    </row>
    <row r="749" spans="3:6" ht="14.1" customHeight="1" x14ac:dyDescent="0.2">
      <c r="C749" s="41"/>
      <c r="D749" s="42"/>
      <c r="E749" s="43"/>
      <c r="F749" s="44"/>
    </row>
    <row r="750" spans="3:6" ht="14.1" customHeight="1" x14ac:dyDescent="0.2">
      <c r="C750" s="41"/>
      <c r="D750" s="42"/>
      <c r="E750" s="43"/>
      <c r="F750" s="44"/>
    </row>
    <row r="751" spans="3:6" ht="14.1" customHeight="1" x14ac:dyDescent="0.2">
      <c r="C751" s="41"/>
      <c r="D751" s="42"/>
      <c r="E751" s="43"/>
      <c r="F751" s="44"/>
    </row>
    <row r="752" spans="3:6" ht="14.1" customHeight="1" x14ac:dyDescent="0.2">
      <c r="C752" s="41"/>
      <c r="D752" s="42"/>
      <c r="E752" s="43"/>
      <c r="F752" s="44"/>
    </row>
    <row r="753" spans="3:6" ht="14.1" customHeight="1" x14ac:dyDescent="0.2">
      <c r="C753" s="41"/>
      <c r="D753" s="42"/>
      <c r="E753" s="43"/>
      <c r="F753" s="44"/>
    </row>
    <row r="754" spans="3:6" ht="14.1" customHeight="1" x14ac:dyDescent="0.2">
      <c r="C754" s="41"/>
      <c r="D754" s="42"/>
      <c r="E754" s="43"/>
      <c r="F754" s="44"/>
    </row>
    <row r="755" spans="3:6" ht="14.1" customHeight="1" x14ac:dyDescent="0.2">
      <c r="C755" s="41"/>
      <c r="D755" s="42"/>
      <c r="E755" s="43"/>
      <c r="F755" s="44"/>
    </row>
    <row r="756" spans="3:6" ht="14.1" customHeight="1" x14ac:dyDescent="0.2">
      <c r="C756" s="41"/>
      <c r="D756" s="42"/>
      <c r="E756" s="43"/>
      <c r="F756" s="44"/>
    </row>
    <row r="757" spans="3:6" ht="14.1" customHeight="1" x14ac:dyDescent="0.2">
      <c r="C757" s="41"/>
      <c r="D757" s="42"/>
      <c r="E757" s="43"/>
      <c r="F757" s="44"/>
    </row>
    <row r="758" spans="3:6" ht="14.1" customHeight="1" x14ac:dyDescent="0.2">
      <c r="C758" s="41"/>
      <c r="D758" s="42"/>
      <c r="E758" s="43"/>
      <c r="F758" s="44"/>
    </row>
    <row r="759" spans="3:6" ht="14.1" customHeight="1" x14ac:dyDescent="0.2">
      <c r="C759" s="41"/>
      <c r="D759" s="42"/>
      <c r="E759" s="43"/>
      <c r="F759" s="44"/>
    </row>
    <row r="760" spans="3:6" ht="14.1" customHeight="1" x14ac:dyDescent="0.2">
      <c r="C760" s="41"/>
      <c r="D760" s="42"/>
      <c r="E760" s="43"/>
      <c r="F760" s="44"/>
    </row>
    <row r="761" spans="3:6" ht="14.1" customHeight="1" x14ac:dyDescent="0.2">
      <c r="C761" s="41"/>
      <c r="D761" s="42"/>
      <c r="E761" s="43"/>
      <c r="F761" s="44"/>
    </row>
    <row r="762" spans="3:6" ht="14.1" customHeight="1" x14ac:dyDescent="0.2">
      <c r="C762" s="41"/>
      <c r="D762" s="42"/>
      <c r="E762" s="43"/>
      <c r="F762" s="44"/>
    </row>
    <row r="763" spans="3:6" ht="14.1" customHeight="1" x14ac:dyDescent="0.2">
      <c r="C763" s="41"/>
      <c r="D763" s="42"/>
      <c r="E763" s="43"/>
      <c r="F763" s="44"/>
    </row>
    <row r="764" spans="3:6" ht="14.1" customHeight="1" x14ac:dyDescent="0.2">
      <c r="C764" s="41"/>
      <c r="D764" s="42"/>
      <c r="E764" s="43"/>
      <c r="F764" s="44"/>
    </row>
    <row r="765" spans="3:6" ht="14.1" customHeight="1" x14ac:dyDescent="0.2">
      <c r="C765" s="41"/>
      <c r="D765" s="42"/>
      <c r="E765" s="43"/>
      <c r="F765" s="44"/>
    </row>
    <row r="766" spans="3:6" ht="14.1" customHeight="1" x14ac:dyDescent="0.2">
      <c r="C766" s="41"/>
      <c r="D766" s="42"/>
      <c r="E766" s="43"/>
      <c r="F766" s="44"/>
    </row>
    <row r="767" spans="3:6" ht="14.1" customHeight="1" x14ac:dyDescent="0.2">
      <c r="C767" s="41"/>
      <c r="D767" s="42"/>
      <c r="E767" s="43"/>
      <c r="F767" s="44"/>
    </row>
    <row r="768" spans="3:6" ht="14.1" customHeight="1" x14ac:dyDescent="0.2">
      <c r="C768" s="41"/>
      <c r="D768" s="42"/>
      <c r="E768" s="43"/>
      <c r="F768" s="44"/>
    </row>
    <row r="769" spans="3:6" ht="14.1" customHeight="1" x14ac:dyDescent="0.2">
      <c r="C769" s="41"/>
      <c r="D769" s="42"/>
      <c r="E769" s="43"/>
      <c r="F769" s="44"/>
    </row>
    <row r="770" spans="3:6" ht="14.1" customHeight="1" x14ac:dyDescent="0.2">
      <c r="C770" s="41"/>
      <c r="D770" s="42"/>
      <c r="E770" s="43"/>
      <c r="F770" s="44"/>
    </row>
    <row r="771" spans="3:6" ht="14.1" customHeight="1" x14ac:dyDescent="0.2">
      <c r="C771" s="41"/>
      <c r="D771" s="42"/>
      <c r="E771" s="43"/>
      <c r="F771" s="44"/>
    </row>
    <row r="772" spans="3:6" ht="14.1" customHeight="1" x14ac:dyDescent="0.2">
      <c r="C772" s="41"/>
      <c r="D772" s="42"/>
      <c r="E772" s="43"/>
      <c r="F772" s="44"/>
    </row>
    <row r="773" spans="3:6" ht="14.1" customHeight="1" x14ac:dyDescent="0.2">
      <c r="C773" s="41"/>
      <c r="D773" s="42"/>
      <c r="E773" s="43"/>
      <c r="F773" s="44"/>
    </row>
    <row r="774" spans="3:6" ht="14.1" customHeight="1" x14ac:dyDescent="0.2">
      <c r="C774" s="41"/>
      <c r="D774" s="42"/>
      <c r="E774" s="43"/>
      <c r="F774" s="44"/>
    </row>
    <row r="775" spans="3:6" ht="14.1" customHeight="1" x14ac:dyDescent="0.2">
      <c r="C775" s="41"/>
      <c r="D775" s="42"/>
      <c r="E775" s="43"/>
      <c r="F775" s="44"/>
    </row>
    <row r="776" spans="3:6" ht="14.1" customHeight="1" x14ac:dyDescent="0.2">
      <c r="C776" s="41"/>
      <c r="D776" s="42"/>
      <c r="E776" s="43"/>
      <c r="F776" s="44"/>
    </row>
    <row r="777" spans="3:6" ht="14.1" customHeight="1" x14ac:dyDescent="0.2">
      <c r="C777" s="41"/>
      <c r="D777" s="42"/>
      <c r="E777" s="43"/>
      <c r="F777" s="44"/>
    </row>
    <row r="778" spans="3:6" ht="14.1" customHeight="1" x14ac:dyDescent="0.2">
      <c r="C778" s="41"/>
      <c r="D778" s="42"/>
      <c r="E778" s="43"/>
      <c r="F778" s="44"/>
    </row>
    <row r="779" spans="3:6" ht="14.1" customHeight="1" x14ac:dyDescent="0.2">
      <c r="C779" s="41"/>
      <c r="D779" s="42"/>
      <c r="E779" s="43"/>
      <c r="F779" s="44"/>
    </row>
    <row r="780" spans="3:6" ht="14.1" customHeight="1" x14ac:dyDescent="0.2">
      <c r="C780" s="41"/>
      <c r="D780" s="42"/>
      <c r="E780" s="43"/>
      <c r="F780" s="44"/>
    </row>
    <row r="781" spans="3:6" ht="14.1" customHeight="1" x14ac:dyDescent="0.2">
      <c r="C781" s="41"/>
      <c r="D781" s="42"/>
      <c r="E781" s="43"/>
      <c r="F781" s="44"/>
    </row>
    <row r="782" spans="3:6" ht="14.1" customHeight="1" x14ac:dyDescent="0.2">
      <c r="C782" s="41"/>
      <c r="D782" s="42"/>
      <c r="E782" s="43"/>
      <c r="F782" s="44"/>
    </row>
    <row r="783" spans="3:6" ht="14.1" customHeight="1" x14ac:dyDescent="0.2">
      <c r="C783" s="41"/>
      <c r="D783" s="42"/>
      <c r="E783" s="43"/>
      <c r="F783" s="44"/>
    </row>
    <row r="784" spans="3:6" ht="14.1" customHeight="1" x14ac:dyDescent="0.2">
      <c r="C784" s="41"/>
      <c r="D784" s="42"/>
      <c r="E784" s="43"/>
      <c r="F784" s="44"/>
    </row>
    <row r="785" spans="3:6" ht="14.1" customHeight="1" x14ac:dyDescent="0.2">
      <c r="C785" s="41"/>
      <c r="D785" s="42"/>
      <c r="E785" s="43"/>
      <c r="F785" s="44"/>
    </row>
    <row r="786" spans="3:6" ht="14.1" customHeight="1" x14ac:dyDescent="0.2">
      <c r="C786" s="41"/>
      <c r="D786" s="42"/>
      <c r="E786" s="43"/>
      <c r="F786" s="44"/>
    </row>
    <row r="787" spans="3:6" ht="14.1" customHeight="1" x14ac:dyDescent="0.2">
      <c r="C787" s="41"/>
      <c r="D787" s="42"/>
      <c r="E787" s="43"/>
      <c r="F787" s="44"/>
    </row>
    <row r="788" spans="3:6" ht="14.1" customHeight="1" x14ac:dyDescent="0.2">
      <c r="C788" s="41"/>
      <c r="D788" s="42"/>
      <c r="E788" s="43"/>
      <c r="F788" s="44"/>
    </row>
    <row r="789" spans="3:6" ht="14.1" customHeight="1" x14ac:dyDescent="0.2">
      <c r="C789" s="41"/>
      <c r="D789" s="42"/>
      <c r="E789" s="43"/>
      <c r="F789" s="44"/>
    </row>
    <row r="790" spans="3:6" ht="14.1" customHeight="1" x14ac:dyDescent="0.2">
      <c r="C790" s="41"/>
      <c r="D790" s="42"/>
      <c r="E790" s="43"/>
      <c r="F790" s="44"/>
    </row>
    <row r="791" spans="3:6" ht="14.1" customHeight="1" x14ac:dyDescent="0.2">
      <c r="C791" s="41"/>
      <c r="D791" s="42"/>
      <c r="E791" s="43"/>
      <c r="F791" s="44"/>
    </row>
    <row r="792" spans="3:6" ht="14.1" customHeight="1" x14ac:dyDescent="0.2">
      <c r="C792" s="41"/>
      <c r="D792" s="42"/>
      <c r="E792" s="43"/>
      <c r="F792" s="44"/>
    </row>
    <row r="793" spans="3:6" ht="14.1" customHeight="1" x14ac:dyDescent="0.2">
      <c r="C793" s="41"/>
      <c r="D793" s="42"/>
      <c r="E793" s="43"/>
      <c r="F793" s="44"/>
    </row>
    <row r="794" spans="3:6" ht="14.1" customHeight="1" x14ac:dyDescent="0.2">
      <c r="C794" s="41"/>
      <c r="D794" s="42"/>
      <c r="E794" s="43"/>
      <c r="F794" s="44"/>
    </row>
    <row r="795" spans="3:6" ht="14.1" customHeight="1" x14ac:dyDescent="0.2">
      <c r="C795" s="41"/>
      <c r="D795" s="42"/>
      <c r="E795" s="43"/>
      <c r="F795" s="44"/>
    </row>
    <row r="796" spans="3:6" ht="14.1" customHeight="1" x14ac:dyDescent="0.2">
      <c r="C796" s="41"/>
      <c r="D796" s="42"/>
      <c r="E796" s="43"/>
      <c r="F796" s="44"/>
    </row>
    <row r="797" spans="3:6" ht="14.1" customHeight="1" x14ac:dyDescent="0.2">
      <c r="C797" s="41"/>
      <c r="D797" s="42"/>
      <c r="E797" s="43"/>
      <c r="F797" s="44"/>
    </row>
    <row r="798" spans="3:6" ht="14.1" customHeight="1" x14ac:dyDescent="0.2">
      <c r="C798" s="41"/>
      <c r="D798" s="42"/>
      <c r="E798" s="43"/>
      <c r="F798" s="44"/>
    </row>
    <row r="799" spans="3:6" ht="14.1" customHeight="1" x14ac:dyDescent="0.2">
      <c r="C799" s="41"/>
      <c r="D799" s="42"/>
      <c r="E799" s="43"/>
      <c r="F799" s="44"/>
    </row>
    <row r="800" spans="3:6" ht="14.1" customHeight="1" x14ac:dyDescent="0.2">
      <c r="C800" s="41"/>
      <c r="D800" s="42"/>
      <c r="E800" s="43"/>
      <c r="F800" s="44"/>
    </row>
    <row r="801" spans="3:6" ht="14.1" customHeight="1" x14ac:dyDescent="0.2">
      <c r="C801" s="41"/>
      <c r="D801" s="42"/>
      <c r="E801" s="43"/>
      <c r="F801" s="44"/>
    </row>
    <row r="802" spans="3:6" ht="14.1" customHeight="1" x14ac:dyDescent="0.2">
      <c r="C802" s="41"/>
      <c r="D802" s="42"/>
      <c r="E802" s="43"/>
      <c r="F802" s="44"/>
    </row>
    <row r="803" spans="3:6" ht="14.1" customHeight="1" x14ac:dyDescent="0.2">
      <c r="C803" s="41"/>
      <c r="D803" s="42"/>
      <c r="E803" s="43"/>
      <c r="F803" s="44"/>
    </row>
    <row r="804" spans="3:6" ht="14.1" customHeight="1" x14ac:dyDescent="0.2">
      <c r="C804" s="41"/>
      <c r="D804" s="42"/>
      <c r="E804" s="43"/>
      <c r="F804" s="44"/>
    </row>
    <row r="805" spans="3:6" ht="14.1" customHeight="1" x14ac:dyDescent="0.2">
      <c r="C805" s="41"/>
      <c r="D805" s="42"/>
      <c r="E805" s="43"/>
      <c r="F805" s="44"/>
    </row>
    <row r="806" spans="3:6" ht="14.1" customHeight="1" x14ac:dyDescent="0.2">
      <c r="C806" s="41"/>
      <c r="D806" s="42"/>
      <c r="E806" s="43"/>
      <c r="F806" s="44"/>
    </row>
    <row r="807" spans="3:6" ht="14.1" customHeight="1" x14ac:dyDescent="0.2">
      <c r="C807" s="41"/>
      <c r="D807" s="42"/>
      <c r="E807" s="43"/>
      <c r="F807" s="44"/>
    </row>
    <row r="808" spans="3:6" ht="14.1" customHeight="1" x14ac:dyDescent="0.2">
      <c r="C808" s="41"/>
      <c r="D808" s="42"/>
      <c r="E808" s="43"/>
      <c r="F808" s="44"/>
    </row>
    <row r="809" spans="3:6" ht="14.1" customHeight="1" x14ac:dyDescent="0.2">
      <c r="C809" s="41"/>
      <c r="D809" s="42"/>
      <c r="E809" s="43"/>
      <c r="F809" s="44"/>
    </row>
    <row r="810" spans="3:6" ht="14.1" customHeight="1" x14ac:dyDescent="0.2">
      <c r="C810" s="41"/>
      <c r="D810" s="42"/>
      <c r="E810" s="43"/>
      <c r="F810" s="44"/>
    </row>
    <row r="811" spans="3:6" ht="14.1" customHeight="1" x14ac:dyDescent="0.2">
      <c r="C811" s="41"/>
      <c r="D811" s="42"/>
      <c r="E811" s="43"/>
      <c r="F811" s="44"/>
    </row>
    <row r="812" spans="3:6" ht="14.1" customHeight="1" x14ac:dyDescent="0.2">
      <c r="C812" s="41"/>
      <c r="D812" s="42"/>
      <c r="E812" s="43"/>
      <c r="F812" s="44"/>
    </row>
    <row r="813" spans="3:6" ht="14.1" customHeight="1" x14ac:dyDescent="0.2">
      <c r="C813" s="41"/>
      <c r="D813" s="42"/>
      <c r="E813" s="43"/>
      <c r="F813" s="44"/>
    </row>
    <row r="814" spans="3:6" ht="14.1" customHeight="1" x14ac:dyDescent="0.2">
      <c r="C814" s="41"/>
      <c r="D814" s="42"/>
      <c r="E814" s="43"/>
      <c r="F814" s="44"/>
    </row>
    <row r="815" spans="3:6" ht="14.1" customHeight="1" x14ac:dyDescent="0.2">
      <c r="C815" s="41"/>
      <c r="D815" s="42"/>
      <c r="E815" s="43"/>
      <c r="F815" s="44"/>
    </row>
    <row r="816" spans="3:6" ht="14.1" customHeight="1" x14ac:dyDescent="0.2">
      <c r="C816" s="41"/>
      <c r="D816" s="42"/>
      <c r="E816" s="43"/>
      <c r="F816" s="44"/>
    </row>
    <row r="817" spans="3:6" ht="14.1" customHeight="1" x14ac:dyDescent="0.2">
      <c r="C817" s="41"/>
      <c r="D817" s="42"/>
      <c r="E817" s="43"/>
      <c r="F817" s="44"/>
    </row>
    <row r="818" spans="3:6" ht="14.1" customHeight="1" x14ac:dyDescent="0.2">
      <c r="C818" s="41"/>
      <c r="D818" s="42"/>
      <c r="E818" s="43"/>
      <c r="F818" s="44"/>
    </row>
    <row r="819" spans="3:6" ht="14.1" customHeight="1" x14ac:dyDescent="0.2">
      <c r="C819" s="41"/>
      <c r="D819" s="42"/>
      <c r="E819" s="43"/>
      <c r="F819" s="44"/>
    </row>
    <row r="820" spans="3:6" ht="14.1" customHeight="1" x14ac:dyDescent="0.2">
      <c r="C820" s="41"/>
      <c r="D820" s="42"/>
      <c r="E820" s="43"/>
      <c r="F820" s="44"/>
    </row>
    <row r="821" spans="3:6" ht="14.1" customHeight="1" x14ac:dyDescent="0.2">
      <c r="C821" s="41"/>
      <c r="D821" s="42"/>
      <c r="E821" s="43"/>
      <c r="F821" s="44"/>
    </row>
    <row r="822" spans="3:6" ht="14.1" customHeight="1" x14ac:dyDescent="0.2">
      <c r="C822" s="41"/>
      <c r="D822" s="42"/>
      <c r="E822" s="43"/>
      <c r="F822" s="44"/>
    </row>
    <row r="823" spans="3:6" ht="14.1" customHeight="1" x14ac:dyDescent="0.2">
      <c r="C823" s="41"/>
      <c r="D823" s="42"/>
      <c r="E823" s="43"/>
      <c r="F823" s="44"/>
    </row>
    <row r="824" spans="3:6" ht="14.1" customHeight="1" x14ac:dyDescent="0.2">
      <c r="C824" s="41"/>
      <c r="D824" s="42"/>
      <c r="E824" s="43"/>
      <c r="F824" s="44"/>
    </row>
    <row r="825" spans="3:6" ht="14.1" customHeight="1" x14ac:dyDescent="0.2">
      <c r="C825" s="41"/>
      <c r="D825" s="42"/>
      <c r="E825" s="43"/>
      <c r="F825" s="44"/>
    </row>
    <row r="826" spans="3:6" ht="14.1" customHeight="1" x14ac:dyDescent="0.2">
      <c r="C826" s="41"/>
      <c r="D826" s="42"/>
      <c r="E826" s="43"/>
      <c r="F826" s="44"/>
    </row>
    <row r="827" spans="3:6" ht="14.1" customHeight="1" x14ac:dyDescent="0.2">
      <c r="C827" s="41"/>
      <c r="D827" s="42"/>
      <c r="E827" s="43"/>
      <c r="F827" s="44"/>
    </row>
    <row r="828" spans="3:6" ht="14.1" customHeight="1" x14ac:dyDescent="0.2">
      <c r="C828" s="41"/>
      <c r="D828" s="42"/>
      <c r="E828" s="43"/>
      <c r="F828" s="44"/>
    </row>
    <row r="829" spans="3:6" ht="14.1" customHeight="1" x14ac:dyDescent="0.2">
      <c r="C829" s="41"/>
      <c r="D829" s="42"/>
      <c r="E829" s="43"/>
      <c r="F829" s="44"/>
    </row>
    <row r="830" spans="3:6" ht="14.1" customHeight="1" x14ac:dyDescent="0.2">
      <c r="C830" s="41"/>
      <c r="D830" s="42"/>
      <c r="E830" s="43"/>
      <c r="F830" s="44"/>
    </row>
    <row r="831" spans="3:6" ht="14.1" customHeight="1" x14ac:dyDescent="0.2">
      <c r="C831" s="41"/>
      <c r="D831" s="42"/>
      <c r="E831" s="43"/>
      <c r="F831" s="44"/>
    </row>
    <row r="832" spans="3:6" ht="14.1" customHeight="1" x14ac:dyDescent="0.2">
      <c r="C832" s="41"/>
      <c r="D832" s="42"/>
      <c r="E832" s="43"/>
      <c r="F832" s="44"/>
    </row>
    <row r="833" spans="3:6" ht="14.1" customHeight="1" x14ac:dyDescent="0.2">
      <c r="C833" s="41"/>
      <c r="D833" s="42"/>
      <c r="E833" s="43"/>
      <c r="F833" s="44"/>
    </row>
    <row r="834" spans="3:6" ht="14.1" customHeight="1" x14ac:dyDescent="0.2">
      <c r="C834" s="41"/>
      <c r="D834" s="42"/>
      <c r="E834" s="43"/>
      <c r="F834" s="44"/>
    </row>
    <row r="835" spans="3:6" ht="14.1" customHeight="1" x14ac:dyDescent="0.2">
      <c r="C835" s="41"/>
      <c r="D835" s="42"/>
      <c r="E835" s="43"/>
      <c r="F835" s="44"/>
    </row>
    <row r="836" spans="3:6" ht="14.1" customHeight="1" x14ac:dyDescent="0.2">
      <c r="C836" s="41"/>
      <c r="D836" s="42"/>
      <c r="E836" s="43"/>
      <c r="F836" s="44"/>
    </row>
    <row r="837" spans="3:6" ht="14.1" customHeight="1" x14ac:dyDescent="0.2">
      <c r="C837" s="41"/>
      <c r="D837" s="42"/>
      <c r="E837" s="43"/>
      <c r="F837" s="44"/>
    </row>
    <row r="838" spans="3:6" ht="14.1" customHeight="1" x14ac:dyDescent="0.2">
      <c r="C838" s="41"/>
      <c r="D838" s="42"/>
      <c r="E838" s="43"/>
      <c r="F838" s="44"/>
    </row>
    <row r="839" spans="3:6" ht="14.1" customHeight="1" x14ac:dyDescent="0.2">
      <c r="C839" s="41"/>
      <c r="D839" s="42"/>
      <c r="E839" s="43"/>
      <c r="F839" s="44"/>
    </row>
    <row r="840" spans="3:6" ht="14.1" customHeight="1" x14ac:dyDescent="0.2">
      <c r="C840" s="41"/>
      <c r="D840" s="42"/>
      <c r="E840" s="43"/>
      <c r="F840" s="44"/>
    </row>
    <row r="841" spans="3:6" ht="14.1" customHeight="1" x14ac:dyDescent="0.2">
      <c r="C841" s="41"/>
      <c r="D841" s="42"/>
      <c r="E841" s="43"/>
      <c r="F841" s="44"/>
    </row>
    <row r="842" spans="3:6" ht="14.1" customHeight="1" x14ac:dyDescent="0.2">
      <c r="C842" s="41"/>
      <c r="D842" s="42"/>
      <c r="E842" s="43"/>
      <c r="F842" s="44"/>
    </row>
    <row r="843" spans="3:6" ht="14.1" customHeight="1" x14ac:dyDescent="0.2">
      <c r="C843" s="41"/>
      <c r="D843" s="42"/>
      <c r="E843" s="43"/>
      <c r="F843" s="44"/>
    </row>
    <row r="844" spans="3:6" ht="14.1" customHeight="1" x14ac:dyDescent="0.2">
      <c r="C844" s="41"/>
      <c r="D844" s="42"/>
      <c r="E844" s="43"/>
      <c r="F844" s="44"/>
    </row>
    <row r="845" spans="3:6" ht="14.1" customHeight="1" x14ac:dyDescent="0.2">
      <c r="C845" s="41"/>
      <c r="D845" s="42"/>
      <c r="E845" s="43"/>
      <c r="F845" s="44"/>
    </row>
    <row r="846" spans="3:6" ht="14.1" customHeight="1" x14ac:dyDescent="0.2">
      <c r="C846" s="41"/>
      <c r="D846" s="42"/>
      <c r="E846" s="43"/>
      <c r="F846" s="44"/>
    </row>
    <row r="847" spans="3:6" ht="14.1" customHeight="1" x14ac:dyDescent="0.2">
      <c r="C847" s="41"/>
      <c r="D847" s="42"/>
      <c r="E847" s="43"/>
      <c r="F847" s="44"/>
    </row>
    <row r="848" spans="3:6" ht="14.1" customHeight="1" x14ac:dyDescent="0.2">
      <c r="C848" s="41"/>
      <c r="D848" s="42"/>
      <c r="E848" s="43"/>
      <c r="F848" s="44"/>
    </row>
    <row r="849" spans="3:6" ht="14.1" customHeight="1" x14ac:dyDescent="0.2">
      <c r="C849" s="41"/>
      <c r="D849" s="42"/>
      <c r="E849" s="43"/>
      <c r="F849" s="44"/>
    </row>
    <row r="850" spans="3:6" ht="14.1" customHeight="1" x14ac:dyDescent="0.2">
      <c r="C850" s="41"/>
      <c r="D850" s="42"/>
      <c r="E850" s="43"/>
      <c r="F850" s="44"/>
    </row>
    <row r="851" spans="3:6" ht="14.1" customHeight="1" x14ac:dyDescent="0.2">
      <c r="C851" s="41"/>
      <c r="D851" s="42"/>
      <c r="E851" s="43"/>
      <c r="F851" s="44"/>
    </row>
    <row r="852" spans="3:6" ht="14.1" customHeight="1" x14ac:dyDescent="0.2">
      <c r="C852" s="41"/>
      <c r="D852" s="42"/>
      <c r="E852" s="43"/>
      <c r="F852" s="44"/>
    </row>
    <row r="853" spans="3:6" ht="14.1" customHeight="1" x14ac:dyDescent="0.2">
      <c r="C853" s="41"/>
      <c r="D853" s="42"/>
      <c r="E853" s="43"/>
      <c r="F853" s="44"/>
    </row>
    <row r="854" spans="3:6" ht="14.1" customHeight="1" x14ac:dyDescent="0.2">
      <c r="C854" s="41"/>
      <c r="D854" s="42"/>
      <c r="E854" s="43"/>
      <c r="F854" s="44"/>
    </row>
    <row r="855" spans="3:6" ht="14.1" customHeight="1" x14ac:dyDescent="0.2">
      <c r="C855" s="41"/>
      <c r="D855" s="42"/>
      <c r="E855" s="43"/>
      <c r="F855" s="44"/>
    </row>
    <row r="856" spans="3:6" ht="14.1" customHeight="1" x14ac:dyDescent="0.2">
      <c r="C856" s="41"/>
      <c r="D856" s="42"/>
      <c r="E856" s="43"/>
      <c r="F856" s="44"/>
    </row>
    <row r="857" spans="3:6" ht="14.1" customHeight="1" x14ac:dyDescent="0.2">
      <c r="C857" s="41"/>
      <c r="D857" s="42"/>
      <c r="E857" s="43"/>
      <c r="F857" s="44"/>
    </row>
    <row r="858" spans="3:6" ht="14.1" customHeight="1" x14ac:dyDescent="0.2">
      <c r="C858" s="41"/>
      <c r="D858" s="42"/>
      <c r="E858" s="43"/>
      <c r="F858" s="44"/>
    </row>
    <row r="859" spans="3:6" ht="14.1" customHeight="1" x14ac:dyDescent="0.2">
      <c r="C859" s="41"/>
      <c r="D859" s="42"/>
      <c r="E859" s="43"/>
      <c r="F859" s="44"/>
    </row>
    <row r="860" spans="3:6" ht="14.1" customHeight="1" x14ac:dyDescent="0.2">
      <c r="C860" s="41"/>
      <c r="D860" s="42"/>
      <c r="E860" s="43"/>
      <c r="F860" s="44"/>
    </row>
    <row r="861" spans="3:6" ht="14.1" customHeight="1" x14ac:dyDescent="0.2">
      <c r="C861" s="41"/>
      <c r="D861" s="42"/>
      <c r="E861" s="43"/>
      <c r="F861" s="44"/>
    </row>
    <row r="862" spans="3:6" ht="14.1" customHeight="1" x14ac:dyDescent="0.2">
      <c r="C862" s="41"/>
      <c r="D862" s="42"/>
      <c r="E862" s="43"/>
      <c r="F862" s="44"/>
    </row>
    <row r="863" spans="3:6" ht="14.1" customHeight="1" x14ac:dyDescent="0.2">
      <c r="C863" s="41"/>
      <c r="D863" s="42"/>
      <c r="E863" s="43"/>
      <c r="F863" s="44"/>
    </row>
    <row r="864" spans="3:6" ht="14.1" customHeight="1" x14ac:dyDescent="0.2">
      <c r="C864" s="41"/>
      <c r="D864" s="42"/>
      <c r="E864" s="43"/>
      <c r="F864" s="44"/>
    </row>
    <row r="865" spans="3:6" ht="14.1" customHeight="1" x14ac:dyDescent="0.2">
      <c r="C865" s="41"/>
      <c r="D865" s="42"/>
      <c r="E865" s="43"/>
      <c r="F865" s="44"/>
    </row>
    <row r="866" spans="3:6" ht="14.1" customHeight="1" x14ac:dyDescent="0.2">
      <c r="C866" s="41"/>
      <c r="D866" s="42"/>
      <c r="E866" s="43"/>
      <c r="F866" s="44"/>
    </row>
    <row r="867" spans="3:6" ht="14.1" customHeight="1" x14ac:dyDescent="0.2">
      <c r="C867" s="41"/>
      <c r="D867" s="42"/>
      <c r="E867" s="43"/>
      <c r="F867" s="44"/>
    </row>
    <row r="868" spans="3:6" ht="14.1" customHeight="1" x14ac:dyDescent="0.2">
      <c r="C868" s="41"/>
      <c r="D868" s="42"/>
      <c r="E868" s="43"/>
      <c r="F868" s="44"/>
    </row>
    <row r="869" spans="3:6" ht="14.1" customHeight="1" x14ac:dyDescent="0.2">
      <c r="C869" s="41"/>
      <c r="D869" s="42"/>
      <c r="E869" s="43"/>
      <c r="F869" s="44"/>
    </row>
    <row r="870" spans="3:6" ht="14.1" customHeight="1" x14ac:dyDescent="0.2">
      <c r="C870" s="41"/>
      <c r="D870" s="42"/>
      <c r="E870" s="43"/>
      <c r="F870" s="44"/>
    </row>
    <row r="871" spans="3:6" ht="14.1" customHeight="1" x14ac:dyDescent="0.2">
      <c r="C871" s="41"/>
      <c r="D871" s="42"/>
      <c r="E871" s="43"/>
      <c r="F871" s="44"/>
    </row>
    <row r="872" spans="3:6" ht="14.1" customHeight="1" x14ac:dyDescent="0.2">
      <c r="C872" s="41"/>
      <c r="D872" s="42"/>
      <c r="E872" s="43"/>
      <c r="F872" s="44"/>
    </row>
    <row r="873" spans="3:6" ht="14.1" customHeight="1" x14ac:dyDescent="0.2">
      <c r="C873" s="41"/>
      <c r="D873" s="42"/>
      <c r="E873" s="43"/>
      <c r="F873" s="44"/>
    </row>
    <row r="874" spans="3:6" ht="14.1" customHeight="1" x14ac:dyDescent="0.2">
      <c r="C874" s="41"/>
      <c r="D874" s="42"/>
      <c r="E874" s="43"/>
      <c r="F874" s="44"/>
    </row>
    <row r="875" spans="3:6" ht="14.1" customHeight="1" x14ac:dyDescent="0.2">
      <c r="C875" s="41"/>
      <c r="D875" s="42"/>
      <c r="E875" s="43"/>
      <c r="F875" s="44"/>
    </row>
    <row r="876" spans="3:6" ht="14.1" customHeight="1" x14ac:dyDescent="0.2">
      <c r="C876" s="41"/>
      <c r="D876" s="42"/>
      <c r="E876" s="43"/>
      <c r="F876" s="44"/>
    </row>
    <row r="877" spans="3:6" ht="14.1" customHeight="1" x14ac:dyDescent="0.2">
      <c r="C877" s="41"/>
      <c r="D877" s="42"/>
      <c r="E877" s="43"/>
      <c r="F877" s="44"/>
    </row>
    <row r="878" spans="3:6" ht="14.1" customHeight="1" x14ac:dyDescent="0.2">
      <c r="C878" s="41"/>
      <c r="D878" s="42"/>
      <c r="E878" s="43"/>
      <c r="F878" s="44"/>
    </row>
    <row r="879" spans="3:6" ht="14.1" customHeight="1" x14ac:dyDescent="0.2">
      <c r="C879" s="41"/>
      <c r="D879" s="42"/>
      <c r="E879" s="43"/>
      <c r="F879" s="44"/>
    </row>
    <row r="880" spans="3:6" ht="14.1" customHeight="1" x14ac:dyDescent="0.2">
      <c r="C880" s="41"/>
      <c r="D880" s="42"/>
      <c r="E880" s="43"/>
      <c r="F880" s="44"/>
    </row>
    <row r="881" spans="3:6" ht="14.1" customHeight="1" x14ac:dyDescent="0.2">
      <c r="C881" s="41"/>
      <c r="D881" s="42"/>
      <c r="E881" s="43"/>
      <c r="F881" s="44"/>
    </row>
    <row r="882" spans="3:6" ht="14.1" customHeight="1" x14ac:dyDescent="0.2">
      <c r="C882" s="41"/>
      <c r="D882" s="42"/>
      <c r="E882" s="43"/>
      <c r="F882" s="44"/>
    </row>
    <row r="883" spans="3:6" ht="14.1" customHeight="1" x14ac:dyDescent="0.2">
      <c r="C883" s="41"/>
      <c r="D883" s="42"/>
      <c r="E883" s="43"/>
      <c r="F883" s="44"/>
    </row>
    <row r="884" spans="3:6" ht="14.1" customHeight="1" x14ac:dyDescent="0.2">
      <c r="C884" s="41"/>
      <c r="D884" s="42"/>
      <c r="E884" s="43"/>
      <c r="F884" s="44"/>
    </row>
    <row r="885" spans="3:6" ht="14.1" customHeight="1" x14ac:dyDescent="0.2">
      <c r="C885" s="41"/>
      <c r="D885" s="42"/>
      <c r="E885" s="43"/>
      <c r="F885" s="44"/>
    </row>
    <row r="886" spans="3:6" ht="14.1" customHeight="1" x14ac:dyDescent="0.2">
      <c r="C886" s="41"/>
      <c r="D886" s="42"/>
      <c r="E886" s="43"/>
      <c r="F886" s="44"/>
    </row>
    <row r="887" spans="3:6" ht="14.1" customHeight="1" x14ac:dyDescent="0.2">
      <c r="C887" s="41"/>
      <c r="D887" s="42"/>
      <c r="E887" s="43"/>
      <c r="F887" s="44"/>
    </row>
    <row r="888" spans="3:6" ht="14.1" customHeight="1" x14ac:dyDescent="0.2">
      <c r="C888" s="41"/>
      <c r="D888" s="42"/>
      <c r="E888" s="43"/>
      <c r="F888" s="44"/>
    </row>
    <row r="889" spans="3:6" ht="14.1" customHeight="1" x14ac:dyDescent="0.2">
      <c r="C889" s="41"/>
      <c r="D889" s="42"/>
      <c r="E889" s="43"/>
      <c r="F889" s="44"/>
    </row>
    <row r="890" spans="3:6" ht="14.1" customHeight="1" x14ac:dyDescent="0.2">
      <c r="C890" s="41"/>
      <c r="D890" s="42"/>
      <c r="E890" s="43"/>
      <c r="F890" s="44"/>
    </row>
    <row r="891" spans="3:6" ht="14.1" customHeight="1" x14ac:dyDescent="0.2">
      <c r="C891" s="41"/>
      <c r="D891" s="42"/>
      <c r="E891" s="43"/>
      <c r="F891" s="44"/>
    </row>
    <row r="892" spans="3:6" ht="14.1" customHeight="1" x14ac:dyDescent="0.2">
      <c r="C892" s="41"/>
      <c r="D892" s="42"/>
      <c r="E892" s="43"/>
      <c r="F892" s="44"/>
    </row>
    <row r="893" spans="3:6" ht="14.1" customHeight="1" x14ac:dyDescent="0.2">
      <c r="C893" s="41"/>
      <c r="D893" s="42"/>
      <c r="E893" s="43"/>
      <c r="F893" s="44"/>
    </row>
    <row r="894" spans="3:6" ht="14.1" customHeight="1" x14ac:dyDescent="0.2">
      <c r="C894" s="41"/>
      <c r="D894" s="42"/>
      <c r="E894" s="43"/>
      <c r="F894" s="44"/>
    </row>
    <row r="895" spans="3:6" ht="14.1" customHeight="1" x14ac:dyDescent="0.2">
      <c r="C895" s="41"/>
      <c r="D895" s="42"/>
      <c r="E895" s="43"/>
      <c r="F895" s="44"/>
    </row>
    <row r="896" spans="3:6" ht="14.1" customHeight="1" x14ac:dyDescent="0.2">
      <c r="C896" s="41"/>
      <c r="D896" s="42"/>
      <c r="E896" s="43"/>
      <c r="F896" s="44"/>
    </row>
    <row r="897" spans="3:6" ht="14.1" customHeight="1" x14ac:dyDescent="0.2">
      <c r="C897" s="41"/>
      <c r="D897" s="42"/>
      <c r="E897" s="43"/>
      <c r="F897" s="44"/>
    </row>
    <row r="898" spans="3:6" ht="14.1" customHeight="1" x14ac:dyDescent="0.2">
      <c r="C898" s="41"/>
      <c r="D898" s="42"/>
      <c r="E898" s="43"/>
      <c r="F898" s="44"/>
    </row>
    <row r="899" spans="3:6" ht="14.1" customHeight="1" x14ac:dyDescent="0.2">
      <c r="C899" s="41"/>
      <c r="D899" s="42"/>
      <c r="E899" s="43"/>
      <c r="F899" s="44"/>
    </row>
    <row r="900" spans="3:6" ht="14.1" customHeight="1" x14ac:dyDescent="0.2">
      <c r="C900" s="41"/>
      <c r="D900" s="42"/>
      <c r="E900" s="43"/>
      <c r="F900" s="44"/>
    </row>
    <row r="901" spans="3:6" ht="14.1" customHeight="1" x14ac:dyDescent="0.2">
      <c r="C901" s="41"/>
      <c r="D901" s="42"/>
      <c r="E901" s="43"/>
      <c r="F901" s="44"/>
    </row>
    <row r="902" spans="3:6" ht="14.1" customHeight="1" x14ac:dyDescent="0.2">
      <c r="C902" s="41"/>
      <c r="D902" s="42"/>
      <c r="E902" s="43"/>
      <c r="F902" s="44"/>
    </row>
    <row r="903" spans="3:6" ht="14.1" customHeight="1" x14ac:dyDescent="0.2">
      <c r="C903" s="41"/>
      <c r="D903" s="42"/>
      <c r="E903" s="43"/>
      <c r="F903" s="44"/>
    </row>
    <row r="904" spans="3:6" ht="14.1" customHeight="1" x14ac:dyDescent="0.2">
      <c r="C904" s="41"/>
      <c r="D904" s="42"/>
      <c r="E904" s="43"/>
      <c r="F904" s="44"/>
    </row>
    <row r="905" spans="3:6" ht="14.1" customHeight="1" x14ac:dyDescent="0.2">
      <c r="C905" s="41"/>
      <c r="D905" s="42"/>
      <c r="E905" s="43"/>
      <c r="F905" s="44"/>
    </row>
    <row r="906" spans="3:6" ht="14.1" customHeight="1" x14ac:dyDescent="0.2">
      <c r="C906" s="41"/>
      <c r="D906" s="42"/>
      <c r="E906" s="43"/>
      <c r="F906" s="44"/>
    </row>
    <row r="907" spans="3:6" ht="14.1" customHeight="1" x14ac:dyDescent="0.2">
      <c r="C907" s="41"/>
      <c r="D907" s="42"/>
      <c r="E907" s="43"/>
      <c r="F907" s="44"/>
    </row>
    <row r="908" spans="3:6" ht="14.1" customHeight="1" x14ac:dyDescent="0.2">
      <c r="C908" s="41"/>
      <c r="D908" s="42"/>
      <c r="E908" s="43"/>
      <c r="F908" s="44"/>
    </row>
    <row r="909" spans="3:6" ht="14.1" customHeight="1" x14ac:dyDescent="0.2">
      <c r="C909" s="41"/>
      <c r="D909" s="42"/>
      <c r="E909" s="43"/>
      <c r="F909" s="44"/>
    </row>
    <row r="910" spans="3:6" ht="14.1" customHeight="1" x14ac:dyDescent="0.2">
      <c r="C910" s="41"/>
      <c r="D910" s="42"/>
      <c r="E910" s="43"/>
      <c r="F910" s="44"/>
    </row>
    <row r="911" spans="3:6" ht="14.1" customHeight="1" x14ac:dyDescent="0.2">
      <c r="C911" s="41"/>
      <c r="D911" s="42"/>
      <c r="E911" s="43"/>
      <c r="F911" s="44"/>
    </row>
    <row r="912" spans="3:6" ht="14.1" customHeight="1" x14ac:dyDescent="0.2">
      <c r="C912" s="41"/>
      <c r="D912" s="42"/>
      <c r="E912" s="43"/>
      <c r="F912" s="44"/>
    </row>
    <row r="913" spans="3:6" ht="14.1" customHeight="1" x14ac:dyDescent="0.2">
      <c r="C913" s="41"/>
      <c r="D913" s="42"/>
      <c r="E913" s="43"/>
      <c r="F913" s="44"/>
    </row>
    <row r="914" spans="3:6" ht="14.1" customHeight="1" x14ac:dyDescent="0.2">
      <c r="C914" s="41"/>
      <c r="D914" s="42"/>
      <c r="E914" s="43"/>
      <c r="F914" s="44"/>
    </row>
    <row r="915" spans="3:6" ht="14.1" customHeight="1" x14ac:dyDescent="0.2">
      <c r="C915" s="41"/>
      <c r="D915" s="42"/>
      <c r="E915" s="43"/>
      <c r="F915" s="44"/>
    </row>
    <row r="916" spans="3:6" ht="14.1" customHeight="1" x14ac:dyDescent="0.2">
      <c r="C916" s="41"/>
      <c r="D916" s="42"/>
      <c r="E916" s="43"/>
      <c r="F916" s="44"/>
    </row>
    <row r="917" spans="3:6" ht="14.1" customHeight="1" x14ac:dyDescent="0.2">
      <c r="C917" s="41"/>
      <c r="D917" s="42"/>
      <c r="E917" s="43"/>
      <c r="F917" s="44"/>
    </row>
    <row r="918" spans="3:6" ht="14.1" customHeight="1" x14ac:dyDescent="0.2">
      <c r="C918" s="41"/>
      <c r="D918" s="42"/>
      <c r="E918" s="43"/>
      <c r="F918" s="44"/>
    </row>
    <row r="919" spans="3:6" ht="14.1" customHeight="1" x14ac:dyDescent="0.2">
      <c r="C919" s="41"/>
      <c r="D919" s="42"/>
      <c r="E919" s="43"/>
      <c r="F919" s="44"/>
    </row>
    <row r="920" spans="3:6" ht="14.1" customHeight="1" x14ac:dyDescent="0.2">
      <c r="C920" s="41"/>
      <c r="D920" s="42"/>
      <c r="E920" s="43"/>
      <c r="F920" s="44"/>
    </row>
    <row r="921" spans="3:6" ht="14.1" customHeight="1" x14ac:dyDescent="0.2">
      <c r="C921" s="41"/>
      <c r="D921" s="42"/>
      <c r="E921" s="43"/>
      <c r="F921" s="44"/>
    </row>
    <row r="922" spans="3:6" ht="14.1" customHeight="1" x14ac:dyDescent="0.2">
      <c r="C922" s="41"/>
      <c r="D922" s="42"/>
      <c r="E922" s="43"/>
      <c r="F922" s="44"/>
    </row>
    <row r="923" spans="3:6" ht="14.1" customHeight="1" x14ac:dyDescent="0.2">
      <c r="C923" s="41"/>
      <c r="D923" s="42"/>
      <c r="E923" s="43"/>
      <c r="F923" s="44"/>
    </row>
    <row r="924" spans="3:6" ht="14.1" customHeight="1" x14ac:dyDescent="0.2">
      <c r="C924" s="41"/>
      <c r="D924" s="42"/>
      <c r="E924" s="43"/>
      <c r="F924" s="44"/>
    </row>
    <row r="925" spans="3:6" ht="14.1" customHeight="1" x14ac:dyDescent="0.2">
      <c r="C925" s="41"/>
      <c r="D925" s="42"/>
      <c r="E925" s="43"/>
      <c r="F925" s="44"/>
    </row>
    <row r="926" spans="3:6" ht="14.1" customHeight="1" x14ac:dyDescent="0.2">
      <c r="C926" s="41"/>
      <c r="D926" s="42"/>
      <c r="E926" s="43"/>
      <c r="F926" s="44"/>
    </row>
    <row r="927" spans="3:6" ht="14.1" customHeight="1" x14ac:dyDescent="0.2">
      <c r="C927" s="41"/>
      <c r="D927" s="42"/>
      <c r="E927" s="43"/>
      <c r="F927" s="44"/>
    </row>
    <row r="928" spans="3:6" ht="14.1" customHeight="1" x14ac:dyDescent="0.2">
      <c r="C928" s="41"/>
      <c r="D928" s="42"/>
      <c r="E928" s="43"/>
      <c r="F928" s="44"/>
    </row>
    <row r="929" spans="3:6" ht="14.1" customHeight="1" x14ac:dyDescent="0.2">
      <c r="C929" s="41"/>
      <c r="D929" s="42"/>
      <c r="E929" s="43"/>
      <c r="F929" s="44"/>
    </row>
    <row r="930" spans="3:6" ht="14.1" customHeight="1" x14ac:dyDescent="0.2">
      <c r="C930" s="41"/>
      <c r="D930" s="42"/>
      <c r="E930" s="43"/>
      <c r="F930" s="44"/>
    </row>
    <row r="931" spans="3:6" ht="14.1" customHeight="1" x14ac:dyDescent="0.2">
      <c r="C931" s="41"/>
      <c r="D931" s="42"/>
      <c r="E931" s="43"/>
      <c r="F931" s="44"/>
    </row>
    <row r="932" spans="3:6" ht="14.1" customHeight="1" x14ac:dyDescent="0.2">
      <c r="C932" s="41"/>
      <c r="D932" s="42"/>
      <c r="E932" s="43"/>
      <c r="F932" s="44"/>
    </row>
    <row r="933" spans="3:6" ht="14.1" customHeight="1" x14ac:dyDescent="0.2">
      <c r="C933" s="41"/>
      <c r="D933" s="42"/>
      <c r="E933" s="43"/>
      <c r="F933" s="44"/>
    </row>
    <row r="934" spans="3:6" ht="14.1" customHeight="1" x14ac:dyDescent="0.2">
      <c r="C934" s="41"/>
      <c r="D934" s="42"/>
      <c r="E934" s="43"/>
      <c r="F934" s="44"/>
    </row>
    <row r="935" spans="3:6" ht="14.1" customHeight="1" x14ac:dyDescent="0.2">
      <c r="C935" s="41"/>
      <c r="D935" s="42"/>
      <c r="E935" s="43"/>
      <c r="F935" s="44"/>
    </row>
    <row r="936" spans="3:6" ht="14.1" customHeight="1" x14ac:dyDescent="0.2">
      <c r="C936" s="41"/>
      <c r="D936" s="42"/>
      <c r="E936" s="43"/>
      <c r="F936" s="44"/>
    </row>
    <row r="937" spans="3:6" ht="14.1" customHeight="1" x14ac:dyDescent="0.2">
      <c r="C937" s="41"/>
      <c r="D937" s="42"/>
      <c r="E937" s="43"/>
      <c r="F937" s="44"/>
    </row>
    <row r="938" spans="3:6" ht="14.1" customHeight="1" x14ac:dyDescent="0.2">
      <c r="C938" s="41"/>
      <c r="D938" s="42"/>
      <c r="E938" s="43"/>
      <c r="F938" s="44"/>
    </row>
    <row r="939" spans="3:6" ht="14.1" customHeight="1" x14ac:dyDescent="0.2">
      <c r="C939" s="41"/>
      <c r="D939" s="42"/>
      <c r="E939" s="43"/>
      <c r="F939" s="44"/>
    </row>
    <row r="940" spans="3:6" ht="14.1" customHeight="1" x14ac:dyDescent="0.2">
      <c r="C940" s="41"/>
      <c r="D940" s="42"/>
      <c r="E940" s="43"/>
      <c r="F940" s="44"/>
    </row>
    <row r="941" spans="3:6" ht="14.1" customHeight="1" x14ac:dyDescent="0.2">
      <c r="C941" s="41"/>
      <c r="D941" s="42"/>
      <c r="E941" s="43"/>
      <c r="F941" s="44"/>
    </row>
    <row r="942" spans="3:6" ht="14.1" customHeight="1" x14ac:dyDescent="0.2">
      <c r="C942" s="41"/>
      <c r="D942" s="42"/>
      <c r="E942" s="43"/>
      <c r="F942" s="44"/>
    </row>
    <row r="943" spans="3:6" ht="14.1" customHeight="1" x14ac:dyDescent="0.2">
      <c r="C943" s="41"/>
      <c r="D943" s="42"/>
      <c r="E943" s="43"/>
      <c r="F943" s="44"/>
    </row>
    <row r="944" spans="3:6" ht="14.1" customHeight="1" x14ac:dyDescent="0.2">
      <c r="C944" s="41"/>
      <c r="D944" s="42"/>
      <c r="E944" s="43"/>
      <c r="F944" s="44"/>
    </row>
    <row r="945" spans="3:6" ht="14.1" customHeight="1" x14ac:dyDescent="0.2">
      <c r="C945" s="41"/>
      <c r="D945" s="42"/>
      <c r="E945" s="43"/>
      <c r="F945" s="44"/>
    </row>
    <row r="946" spans="3:6" ht="14.1" customHeight="1" x14ac:dyDescent="0.2">
      <c r="C946" s="41"/>
      <c r="D946" s="42"/>
      <c r="E946" s="43"/>
      <c r="F946" s="44"/>
    </row>
    <row r="947" spans="3:6" ht="14.1" customHeight="1" x14ac:dyDescent="0.2">
      <c r="C947" s="41"/>
      <c r="D947" s="42"/>
      <c r="E947" s="43"/>
      <c r="F947" s="44"/>
    </row>
    <row r="948" spans="3:6" ht="14.1" customHeight="1" x14ac:dyDescent="0.2">
      <c r="C948" s="41"/>
      <c r="D948" s="42"/>
      <c r="E948" s="43"/>
      <c r="F948" s="44"/>
    </row>
    <row r="949" spans="3:6" ht="14.1" customHeight="1" x14ac:dyDescent="0.2">
      <c r="C949" s="41"/>
      <c r="D949" s="42"/>
      <c r="E949" s="43"/>
      <c r="F949" s="44"/>
    </row>
    <row r="950" spans="3:6" ht="14.1" customHeight="1" x14ac:dyDescent="0.2">
      <c r="C950" s="41"/>
      <c r="D950" s="42"/>
      <c r="E950" s="43"/>
      <c r="F950" s="44"/>
    </row>
    <row r="951" spans="3:6" ht="14.1" customHeight="1" x14ac:dyDescent="0.2">
      <c r="C951" s="41"/>
      <c r="D951" s="42"/>
      <c r="E951" s="43"/>
      <c r="F951" s="44"/>
    </row>
    <row r="952" spans="3:6" ht="14.1" customHeight="1" x14ac:dyDescent="0.2">
      <c r="C952" s="41"/>
      <c r="D952" s="42"/>
      <c r="E952" s="43"/>
      <c r="F952" s="44"/>
    </row>
    <row r="953" spans="3:6" ht="14.1" customHeight="1" x14ac:dyDescent="0.2">
      <c r="C953" s="41"/>
      <c r="D953" s="42"/>
      <c r="E953" s="43"/>
      <c r="F953" s="44"/>
    </row>
    <row r="954" spans="3:6" ht="14.1" customHeight="1" x14ac:dyDescent="0.2">
      <c r="C954" s="41"/>
      <c r="D954" s="42"/>
      <c r="E954" s="43"/>
      <c r="F954" s="44"/>
    </row>
    <row r="955" spans="3:6" ht="14.1" customHeight="1" x14ac:dyDescent="0.2">
      <c r="C955" s="41"/>
      <c r="D955" s="42"/>
      <c r="E955" s="43"/>
      <c r="F955" s="44"/>
    </row>
    <row r="956" spans="3:6" ht="14.1" customHeight="1" x14ac:dyDescent="0.2">
      <c r="C956" s="41"/>
      <c r="D956" s="42"/>
      <c r="E956" s="43"/>
      <c r="F956" s="44"/>
    </row>
    <row r="957" spans="3:6" ht="14.1" customHeight="1" x14ac:dyDescent="0.2">
      <c r="C957" s="41"/>
      <c r="D957" s="42"/>
      <c r="E957" s="43"/>
      <c r="F957" s="44"/>
    </row>
    <row r="958" spans="3:6" ht="14.1" customHeight="1" x14ac:dyDescent="0.2">
      <c r="C958" s="41"/>
      <c r="D958" s="42"/>
      <c r="E958" s="43"/>
      <c r="F958" s="44"/>
    </row>
    <row r="959" spans="3:6" ht="14.1" customHeight="1" x14ac:dyDescent="0.2">
      <c r="C959" s="41"/>
      <c r="D959" s="42"/>
      <c r="E959" s="43"/>
      <c r="F959" s="44"/>
    </row>
    <row r="960" spans="3:6" ht="14.1" customHeight="1" x14ac:dyDescent="0.2">
      <c r="C960" s="41"/>
      <c r="D960" s="42"/>
      <c r="E960" s="43"/>
      <c r="F960" s="44"/>
    </row>
    <row r="961" spans="3:6" ht="14.1" customHeight="1" x14ac:dyDescent="0.2">
      <c r="C961" s="41"/>
      <c r="D961" s="42"/>
      <c r="E961" s="43"/>
      <c r="F961" s="44"/>
    </row>
    <row r="962" spans="3:6" ht="14.1" customHeight="1" x14ac:dyDescent="0.2">
      <c r="C962" s="41"/>
      <c r="D962" s="42"/>
      <c r="E962" s="43"/>
      <c r="F962" s="44"/>
    </row>
    <row r="963" spans="3:6" ht="14.1" customHeight="1" x14ac:dyDescent="0.2">
      <c r="C963" s="41"/>
      <c r="D963" s="42"/>
      <c r="E963" s="43"/>
      <c r="F963" s="44"/>
    </row>
    <row r="964" spans="3:6" ht="14.1" customHeight="1" x14ac:dyDescent="0.2">
      <c r="C964" s="41"/>
      <c r="D964" s="42"/>
      <c r="E964" s="43"/>
      <c r="F964" s="44"/>
    </row>
    <row r="965" spans="3:6" ht="14.1" customHeight="1" x14ac:dyDescent="0.2">
      <c r="C965" s="41"/>
      <c r="D965" s="42"/>
      <c r="E965" s="43"/>
      <c r="F965" s="44"/>
    </row>
    <row r="966" spans="3:6" ht="14.1" customHeight="1" x14ac:dyDescent="0.2">
      <c r="C966" s="41"/>
      <c r="D966" s="42"/>
      <c r="E966" s="43"/>
      <c r="F966" s="44"/>
    </row>
    <row r="967" spans="3:6" ht="14.1" customHeight="1" x14ac:dyDescent="0.2">
      <c r="C967" s="41"/>
      <c r="D967" s="42"/>
      <c r="E967" s="43"/>
      <c r="F967" s="44"/>
    </row>
    <row r="968" spans="3:6" ht="14.1" customHeight="1" x14ac:dyDescent="0.2">
      <c r="C968" s="41"/>
      <c r="D968" s="42"/>
      <c r="E968" s="43"/>
      <c r="F968" s="44"/>
    </row>
    <row r="969" spans="3:6" ht="14.1" customHeight="1" x14ac:dyDescent="0.2">
      <c r="C969" s="41"/>
      <c r="D969" s="42"/>
      <c r="E969" s="43"/>
      <c r="F969" s="44"/>
    </row>
    <row r="970" spans="3:6" ht="14.1" customHeight="1" x14ac:dyDescent="0.2">
      <c r="C970" s="41"/>
      <c r="D970" s="42"/>
      <c r="E970" s="43"/>
      <c r="F970" s="44"/>
    </row>
    <row r="971" spans="3:6" ht="14.1" customHeight="1" x14ac:dyDescent="0.2">
      <c r="C971" s="41"/>
      <c r="D971" s="42"/>
      <c r="E971" s="43"/>
      <c r="F971" s="44"/>
    </row>
    <row r="972" spans="3:6" ht="14.1" customHeight="1" x14ac:dyDescent="0.2">
      <c r="C972" s="41"/>
      <c r="D972" s="42"/>
      <c r="E972" s="43"/>
      <c r="F972" s="44"/>
    </row>
    <row r="973" spans="3:6" ht="14.1" customHeight="1" x14ac:dyDescent="0.2">
      <c r="C973" s="41"/>
      <c r="D973" s="42"/>
      <c r="E973" s="43"/>
      <c r="F973" s="44"/>
    </row>
    <row r="974" spans="3:6" ht="14.1" customHeight="1" x14ac:dyDescent="0.2">
      <c r="C974" s="41"/>
      <c r="D974" s="42"/>
      <c r="E974" s="43"/>
      <c r="F974" s="44"/>
    </row>
    <row r="975" spans="3:6" ht="14.1" customHeight="1" x14ac:dyDescent="0.2">
      <c r="C975" s="41"/>
      <c r="D975" s="42"/>
      <c r="E975" s="43"/>
      <c r="F975" s="44"/>
    </row>
    <row r="976" spans="3:6" ht="14.1" customHeight="1" x14ac:dyDescent="0.2">
      <c r="C976" s="41"/>
      <c r="D976" s="42"/>
      <c r="E976" s="43"/>
      <c r="F976" s="44"/>
    </row>
    <row r="977" spans="3:6" ht="14.1" customHeight="1" x14ac:dyDescent="0.2">
      <c r="C977" s="41"/>
      <c r="D977" s="42"/>
      <c r="E977" s="43"/>
      <c r="F977" s="44"/>
    </row>
    <row r="978" spans="3:6" ht="14.1" customHeight="1" x14ac:dyDescent="0.2">
      <c r="C978" s="41"/>
      <c r="D978" s="42"/>
      <c r="E978" s="43"/>
      <c r="F978" s="44"/>
    </row>
    <row r="979" spans="3:6" ht="14.1" customHeight="1" x14ac:dyDescent="0.2">
      <c r="C979" s="41"/>
      <c r="D979" s="42"/>
      <c r="E979" s="43"/>
      <c r="F979" s="44"/>
    </row>
    <row r="980" spans="3:6" ht="14.1" customHeight="1" x14ac:dyDescent="0.2">
      <c r="C980" s="41"/>
      <c r="D980" s="42"/>
      <c r="E980" s="43"/>
      <c r="F980" s="44"/>
    </row>
    <row r="981" spans="3:6" ht="14.1" customHeight="1" x14ac:dyDescent="0.2">
      <c r="C981" s="41"/>
      <c r="D981" s="42"/>
      <c r="E981" s="43"/>
      <c r="F981" s="44"/>
    </row>
    <row r="982" spans="3:6" ht="14.1" customHeight="1" x14ac:dyDescent="0.2">
      <c r="C982" s="41"/>
      <c r="D982" s="42"/>
      <c r="E982" s="43"/>
      <c r="F982" s="44"/>
    </row>
    <row r="983" spans="3:6" ht="14.1" customHeight="1" x14ac:dyDescent="0.2">
      <c r="C983" s="41"/>
      <c r="D983" s="42"/>
      <c r="E983" s="43"/>
      <c r="F983" s="44"/>
    </row>
    <row r="984" spans="3:6" ht="14.1" customHeight="1" x14ac:dyDescent="0.2">
      <c r="C984" s="41"/>
      <c r="D984" s="42"/>
      <c r="E984" s="43"/>
      <c r="F984" s="44"/>
    </row>
    <row r="985" spans="3:6" ht="14.1" customHeight="1" x14ac:dyDescent="0.2">
      <c r="C985" s="41"/>
      <c r="D985" s="42"/>
      <c r="E985" s="43"/>
      <c r="F985" s="44"/>
    </row>
    <row r="986" spans="3:6" ht="14.1" customHeight="1" x14ac:dyDescent="0.2">
      <c r="C986" s="41"/>
      <c r="D986" s="42"/>
      <c r="E986" s="43"/>
      <c r="F986" s="44"/>
    </row>
    <row r="987" spans="3:6" ht="14.1" customHeight="1" x14ac:dyDescent="0.2">
      <c r="C987" s="41"/>
      <c r="D987" s="42"/>
      <c r="E987" s="43"/>
      <c r="F987" s="44"/>
    </row>
    <row r="988" spans="3:6" ht="14.1" customHeight="1" x14ac:dyDescent="0.2">
      <c r="C988" s="41"/>
      <c r="D988" s="42"/>
      <c r="E988" s="43"/>
      <c r="F988" s="44"/>
    </row>
    <row r="989" spans="3:6" ht="14.1" customHeight="1" x14ac:dyDescent="0.2">
      <c r="C989" s="41"/>
      <c r="D989" s="42"/>
      <c r="E989" s="43"/>
      <c r="F989" s="44"/>
    </row>
    <row r="990" spans="3:6" ht="14.1" customHeight="1" x14ac:dyDescent="0.2">
      <c r="C990" s="41"/>
      <c r="D990" s="42"/>
      <c r="E990" s="43"/>
      <c r="F990" s="44"/>
    </row>
    <row r="991" spans="3:6" ht="14.1" customHeight="1" x14ac:dyDescent="0.2">
      <c r="C991" s="41"/>
      <c r="D991" s="42"/>
      <c r="E991" s="43"/>
      <c r="F991" s="44"/>
    </row>
    <row r="992" spans="3:6" ht="14.1" customHeight="1" x14ac:dyDescent="0.2">
      <c r="C992" s="41"/>
      <c r="D992" s="42"/>
      <c r="E992" s="43"/>
      <c r="F992" s="44"/>
    </row>
    <row r="993" spans="3:6" ht="14.1" customHeight="1" x14ac:dyDescent="0.2">
      <c r="C993" s="41"/>
      <c r="D993" s="42"/>
      <c r="E993" s="43"/>
      <c r="F993" s="44"/>
    </row>
    <row r="994" spans="3:6" ht="14.1" customHeight="1" x14ac:dyDescent="0.2">
      <c r="C994" s="41"/>
      <c r="D994" s="42"/>
      <c r="E994" s="43"/>
      <c r="F994" s="44"/>
    </row>
    <row r="995" spans="3:6" ht="14.1" customHeight="1" x14ac:dyDescent="0.2">
      <c r="C995" s="41"/>
      <c r="D995" s="42"/>
      <c r="E995" s="43"/>
      <c r="F995" s="44"/>
    </row>
    <row r="996" spans="3:6" ht="14.1" customHeight="1" x14ac:dyDescent="0.2">
      <c r="C996" s="41"/>
      <c r="D996" s="42"/>
      <c r="E996" s="43"/>
      <c r="F996" s="44"/>
    </row>
    <row r="997" spans="3:6" ht="14.1" customHeight="1" x14ac:dyDescent="0.2">
      <c r="C997" s="41"/>
      <c r="D997" s="42"/>
      <c r="E997" s="43"/>
      <c r="F997" s="44"/>
    </row>
    <row r="998" spans="3:6" ht="14.1" customHeight="1" x14ac:dyDescent="0.2">
      <c r="C998" s="41"/>
      <c r="D998" s="42"/>
      <c r="E998" s="43"/>
      <c r="F998" s="44"/>
    </row>
    <row r="999" spans="3:6" ht="14.1" customHeight="1" x14ac:dyDescent="0.2">
      <c r="C999" s="41"/>
      <c r="D999" s="42"/>
      <c r="E999" s="43"/>
      <c r="F999" s="44"/>
    </row>
    <row r="1000" spans="3:6" ht="14.1" customHeight="1" x14ac:dyDescent="0.2">
      <c r="C1000" s="41"/>
      <c r="D1000" s="42"/>
      <c r="E1000" s="43"/>
      <c r="F1000" s="44"/>
    </row>
    <row r="1001" spans="3:6" ht="14.1" customHeight="1" x14ac:dyDescent="0.2">
      <c r="C1001" s="41"/>
      <c r="D1001" s="42"/>
      <c r="E1001" s="43"/>
      <c r="F1001" s="44"/>
    </row>
    <row r="1002" spans="3:6" ht="14.1" customHeight="1" x14ac:dyDescent="0.2">
      <c r="C1002" s="41"/>
      <c r="D1002" s="42"/>
      <c r="E1002" s="43"/>
      <c r="F1002" s="44"/>
    </row>
    <row r="1003" spans="3:6" ht="14.1" customHeight="1" x14ac:dyDescent="0.2">
      <c r="C1003" s="41"/>
      <c r="D1003" s="42"/>
      <c r="E1003" s="43"/>
      <c r="F1003" s="44"/>
    </row>
    <row r="1004" spans="3:6" ht="14.1" customHeight="1" x14ac:dyDescent="0.2">
      <c r="C1004" s="41"/>
      <c r="D1004" s="42"/>
      <c r="E1004" s="43"/>
      <c r="F1004" s="44"/>
    </row>
    <row r="1005" spans="3:6" ht="14.1" customHeight="1" x14ac:dyDescent="0.2">
      <c r="C1005" s="41"/>
      <c r="D1005" s="42"/>
      <c r="E1005" s="43"/>
      <c r="F1005" s="44"/>
    </row>
    <row r="1006" spans="3:6" ht="14.1" customHeight="1" x14ac:dyDescent="0.2">
      <c r="C1006" s="41"/>
      <c r="D1006" s="42"/>
      <c r="E1006" s="43"/>
      <c r="F1006" s="44"/>
    </row>
    <row r="1007" spans="3:6" ht="14.1" customHeight="1" x14ac:dyDescent="0.2">
      <c r="C1007" s="41"/>
      <c r="D1007" s="42"/>
      <c r="E1007" s="43"/>
      <c r="F1007" s="44"/>
    </row>
    <row r="1008" spans="3:6" ht="14.1" customHeight="1" x14ac:dyDescent="0.2">
      <c r="C1008" s="41"/>
      <c r="D1008" s="42"/>
      <c r="E1008" s="43"/>
      <c r="F1008" s="44"/>
    </row>
    <row r="1009" spans="3:6" ht="14.1" customHeight="1" x14ac:dyDescent="0.2">
      <c r="C1009" s="41"/>
      <c r="D1009" s="42"/>
      <c r="E1009" s="43"/>
      <c r="F1009" s="44"/>
    </row>
    <row r="1010" spans="3:6" ht="14.1" customHeight="1" x14ac:dyDescent="0.2">
      <c r="C1010" s="41"/>
      <c r="D1010" s="42"/>
      <c r="E1010" s="43"/>
      <c r="F1010" s="44"/>
    </row>
    <row r="1011" spans="3:6" ht="14.1" customHeight="1" x14ac:dyDescent="0.2">
      <c r="C1011" s="41"/>
      <c r="D1011" s="42"/>
      <c r="E1011" s="43"/>
      <c r="F1011" s="44"/>
    </row>
    <row r="1012" spans="3:6" ht="14.1" customHeight="1" x14ac:dyDescent="0.2">
      <c r="C1012" s="41"/>
      <c r="D1012" s="42"/>
      <c r="E1012" s="43"/>
      <c r="F1012" s="44"/>
    </row>
    <row r="1013" spans="3:6" ht="14.1" customHeight="1" x14ac:dyDescent="0.2">
      <c r="C1013" s="41"/>
      <c r="D1013" s="42"/>
      <c r="E1013" s="43"/>
      <c r="F1013" s="44"/>
    </row>
    <row r="1014" spans="3:6" ht="14.1" customHeight="1" x14ac:dyDescent="0.2">
      <c r="C1014" s="41"/>
      <c r="D1014" s="42"/>
      <c r="E1014" s="43"/>
      <c r="F1014" s="44"/>
    </row>
    <row r="1015" spans="3:6" ht="14.1" customHeight="1" x14ac:dyDescent="0.2">
      <c r="C1015" s="41"/>
      <c r="D1015" s="42"/>
      <c r="E1015" s="43"/>
      <c r="F1015" s="44"/>
    </row>
    <row r="1016" spans="3:6" ht="14.1" customHeight="1" x14ac:dyDescent="0.2">
      <c r="C1016" s="41"/>
      <c r="D1016" s="42"/>
      <c r="E1016" s="43"/>
      <c r="F1016" s="44"/>
    </row>
    <row r="1017" spans="3:6" ht="14.1" customHeight="1" x14ac:dyDescent="0.2">
      <c r="C1017" s="41"/>
      <c r="D1017" s="42"/>
      <c r="E1017" s="43"/>
      <c r="F1017" s="44"/>
    </row>
    <row r="1018" spans="3:6" ht="14.1" customHeight="1" x14ac:dyDescent="0.2">
      <c r="C1018" s="41"/>
      <c r="D1018" s="42"/>
      <c r="E1018" s="43"/>
      <c r="F1018" s="44"/>
    </row>
    <row r="1019" spans="3:6" ht="14.1" customHeight="1" x14ac:dyDescent="0.2">
      <c r="C1019" s="41"/>
      <c r="D1019" s="42"/>
      <c r="E1019" s="43"/>
      <c r="F1019" s="44"/>
    </row>
    <row r="1020" spans="3:6" ht="14.1" customHeight="1" x14ac:dyDescent="0.2">
      <c r="C1020" s="41"/>
      <c r="D1020" s="42"/>
      <c r="E1020" s="43"/>
      <c r="F1020" s="44"/>
    </row>
    <row r="1021" spans="3:6" ht="14.1" customHeight="1" x14ac:dyDescent="0.2">
      <c r="C1021" s="41"/>
      <c r="D1021" s="42"/>
      <c r="E1021" s="43"/>
      <c r="F1021" s="44"/>
    </row>
    <row r="1022" spans="3:6" ht="14.1" customHeight="1" x14ac:dyDescent="0.2">
      <c r="C1022" s="41"/>
      <c r="D1022" s="42"/>
      <c r="E1022" s="43"/>
      <c r="F1022" s="44"/>
    </row>
    <row r="1023" spans="3:6" ht="14.1" customHeight="1" x14ac:dyDescent="0.2">
      <c r="C1023" s="41"/>
      <c r="D1023" s="42"/>
      <c r="E1023" s="43"/>
      <c r="F1023" s="44"/>
    </row>
    <row r="1024" spans="3:6" ht="14.1" customHeight="1" x14ac:dyDescent="0.2">
      <c r="C1024" s="41"/>
      <c r="D1024" s="42"/>
      <c r="E1024" s="43"/>
      <c r="F1024" s="44"/>
    </row>
    <row r="1025" spans="3:6" ht="14.1" customHeight="1" x14ac:dyDescent="0.2">
      <c r="C1025" s="41"/>
      <c r="D1025" s="42"/>
      <c r="E1025" s="43"/>
      <c r="F1025" s="44"/>
    </row>
    <row r="1026" spans="3:6" ht="14.1" customHeight="1" x14ac:dyDescent="0.2">
      <c r="C1026" s="41"/>
      <c r="D1026" s="42"/>
      <c r="E1026" s="43"/>
      <c r="F1026" s="44"/>
    </row>
    <row r="1027" spans="3:6" ht="14.1" customHeight="1" x14ac:dyDescent="0.2">
      <c r="C1027" s="41"/>
      <c r="D1027" s="42"/>
      <c r="E1027" s="43"/>
      <c r="F1027" s="44"/>
    </row>
    <row r="1028" spans="3:6" ht="14.1" customHeight="1" x14ac:dyDescent="0.2">
      <c r="C1028" s="41"/>
      <c r="D1028" s="42"/>
      <c r="E1028" s="43"/>
      <c r="F1028" s="44"/>
    </row>
    <row r="1029" spans="3:6" ht="14.1" customHeight="1" x14ac:dyDescent="0.2">
      <c r="C1029" s="41"/>
      <c r="D1029" s="42"/>
      <c r="E1029" s="43"/>
      <c r="F1029" s="44"/>
    </row>
    <row r="1030" spans="3:6" ht="14.1" customHeight="1" x14ac:dyDescent="0.2">
      <c r="C1030" s="41"/>
      <c r="D1030" s="42"/>
      <c r="E1030" s="43"/>
      <c r="F1030" s="44"/>
    </row>
    <row r="1031" spans="3:6" ht="14.1" customHeight="1" x14ac:dyDescent="0.2">
      <c r="C1031" s="41"/>
      <c r="D1031" s="42"/>
      <c r="E1031" s="43"/>
      <c r="F1031" s="44"/>
    </row>
    <row r="1032" spans="3:6" ht="14.1" customHeight="1" x14ac:dyDescent="0.2">
      <c r="C1032" s="41"/>
      <c r="D1032" s="42"/>
      <c r="E1032" s="43"/>
      <c r="F1032" s="44"/>
    </row>
    <row r="1033" spans="3:6" ht="14.1" customHeight="1" x14ac:dyDescent="0.2">
      <c r="C1033" s="41"/>
      <c r="D1033" s="42"/>
      <c r="E1033" s="43"/>
      <c r="F1033" s="44"/>
    </row>
    <row r="1034" spans="3:6" ht="14.1" customHeight="1" x14ac:dyDescent="0.2">
      <c r="C1034" s="41"/>
      <c r="D1034" s="42"/>
      <c r="E1034" s="43"/>
      <c r="F1034" s="44"/>
    </row>
    <row r="1035" spans="3:6" ht="14.1" customHeight="1" x14ac:dyDescent="0.2">
      <c r="C1035" s="41"/>
      <c r="D1035" s="42"/>
      <c r="E1035" s="43"/>
      <c r="F1035" s="44"/>
    </row>
    <row r="1036" spans="3:6" ht="14.1" customHeight="1" x14ac:dyDescent="0.2">
      <c r="C1036" s="41"/>
      <c r="D1036" s="42"/>
      <c r="E1036" s="43"/>
      <c r="F1036" s="44"/>
    </row>
    <row r="1037" spans="3:6" ht="14.1" customHeight="1" x14ac:dyDescent="0.2">
      <c r="C1037" s="41"/>
      <c r="D1037" s="42"/>
      <c r="E1037" s="43"/>
      <c r="F1037" s="44"/>
    </row>
    <row r="1038" spans="3:6" ht="14.1" customHeight="1" x14ac:dyDescent="0.2">
      <c r="C1038" s="41"/>
      <c r="D1038" s="42"/>
      <c r="E1038" s="43"/>
      <c r="F1038" s="44"/>
    </row>
    <row r="1039" spans="3:6" ht="14.1" customHeight="1" x14ac:dyDescent="0.2">
      <c r="C1039" s="41"/>
      <c r="D1039" s="42"/>
      <c r="E1039" s="43"/>
      <c r="F1039" s="44"/>
    </row>
    <row r="1040" spans="3:6" ht="14.1" customHeight="1" x14ac:dyDescent="0.2">
      <c r="C1040" s="41"/>
      <c r="D1040" s="42"/>
      <c r="E1040" s="43"/>
      <c r="F1040" s="44"/>
    </row>
    <row r="1041" spans="3:6" ht="14.1" customHeight="1" x14ac:dyDescent="0.2">
      <c r="C1041" s="41"/>
      <c r="D1041" s="42"/>
      <c r="E1041" s="43"/>
      <c r="F1041" s="44"/>
    </row>
    <row r="1042" spans="3:6" ht="14.1" customHeight="1" x14ac:dyDescent="0.2">
      <c r="C1042" s="41"/>
      <c r="D1042" s="42"/>
      <c r="E1042" s="43"/>
      <c r="F1042" s="44"/>
    </row>
    <row r="1043" spans="3:6" ht="14.1" customHeight="1" x14ac:dyDescent="0.2">
      <c r="C1043" s="41"/>
      <c r="D1043" s="42"/>
      <c r="E1043" s="43"/>
      <c r="F1043" s="44"/>
    </row>
    <row r="1044" spans="3:6" ht="14.1" customHeight="1" x14ac:dyDescent="0.2">
      <c r="C1044" s="41"/>
      <c r="D1044" s="42"/>
      <c r="E1044" s="43"/>
      <c r="F1044" s="44"/>
    </row>
    <row r="1045" spans="3:6" ht="14.1" customHeight="1" x14ac:dyDescent="0.2">
      <c r="C1045" s="41"/>
      <c r="D1045" s="42"/>
      <c r="E1045" s="43"/>
      <c r="F1045" s="44"/>
    </row>
    <row r="1046" spans="3:6" ht="14.1" customHeight="1" x14ac:dyDescent="0.2">
      <c r="C1046" s="41"/>
      <c r="D1046" s="42"/>
      <c r="E1046" s="43"/>
      <c r="F1046" s="44"/>
    </row>
    <row r="1047" spans="3:6" ht="14.1" customHeight="1" x14ac:dyDescent="0.2">
      <c r="C1047" s="41"/>
      <c r="D1047" s="42"/>
      <c r="E1047" s="43"/>
      <c r="F1047" s="44"/>
    </row>
    <row r="1048" spans="3:6" ht="14.1" customHeight="1" x14ac:dyDescent="0.2">
      <c r="C1048" s="41"/>
      <c r="D1048" s="42"/>
      <c r="E1048" s="43"/>
      <c r="F1048" s="44"/>
    </row>
    <row r="1049" spans="3:6" ht="14.1" customHeight="1" x14ac:dyDescent="0.2">
      <c r="C1049" s="41"/>
      <c r="D1049" s="42"/>
      <c r="E1049" s="43"/>
      <c r="F1049" s="44"/>
    </row>
    <row r="1050" spans="3:6" ht="14.1" customHeight="1" x14ac:dyDescent="0.2">
      <c r="C1050" s="41"/>
      <c r="D1050" s="42"/>
      <c r="E1050" s="43"/>
      <c r="F1050" s="44"/>
    </row>
    <row r="1051" spans="3:6" ht="14.1" customHeight="1" x14ac:dyDescent="0.2">
      <c r="C1051" s="41"/>
      <c r="D1051" s="42"/>
      <c r="E1051" s="43"/>
      <c r="F1051" s="44"/>
    </row>
    <row r="1052" spans="3:6" ht="14.1" customHeight="1" x14ac:dyDescent="0.2">
      <c r="C1052" s="41"/>
      <c r="D1052" s="42"/>
      <c r="E1052" s="43"/>
      <c r="F1052" s="44"/>
    </row>
    <row r="1053" spans="3:6" ht="14.1" customHeight="1" x14ac:dyDescent="0.2">
      <c r="C1053" s="41"/>
      <c r="D1053" s="42"/>
      <c r="E1053" s="43"/>
      <c r="F1053" s="44"/>
    </row>
    <row r="1054" spans="3:6" ht="14.1" customHeight="1" x14ac:dyDescent="0.2">
      <c r="C1054" s="41"/>
      <c r="D1054" s="42"/>
      <c r="E1054" s="43"/>
      <c r="F1054" s="44"/>
    </row>
    <row r="1055" spans="3:6" ht="14.1" customHeight="1" x14ac:dyDescent="0.2">
      <c r="C1055" s="41"/>
      <c r="D1055" s="42"/>
      <c r="E1055" s="43"/>
      <c r="F1055" s="44"/>
    </row>
    <row r="1056" spans="3:6" ht="14.1" customHeight="1" x14ac:dyDescent="0.2">
      <c r="C1056" s="41"/>
      <c r="D1056" s="42"/>
      <c r="E1056" s="43"/>
      <c r="F1056" s="44"/>
    </row>
    <row r="1057" spans="3:6" ht="14.1" customHeight="1" x14ac:dyDescent="0.2">
      <c r="C1057" s="41"/>
      <c r="D1057" s="42"/>
      <c r="E1057" s="43"/>
      <c r="F1057" s="44"/>
    </row>
    <row r="1058" spans="3:6" ht="14.1" customHeight="1" x14ac:dyDescent="0.2">
      <c r="C1058" s="41"/>
      <c r="D1058" s="42"/>
      <c r="E1058" s="43"/>
      <c r="F1058" s="44"/>
    </row>
  </sheetData>
  <mergeCells count="119">
    <mergeCell ref="B6:C6"/>
    <mergeCell ref="D6:E6"/>
    <mergeCell ref="B7:C7"/>
    <mergeCell ref="D7:E7"/>
    <mergeCell ref="B8:C8"/>
    <mergeCell ref="D8:E8"/>
    <mergeCell ref="A2:E2"/>
    <mergeCell ref="A3:E3"/>
    <mergeCell ref="A4:E4"/>
    <mergeCell ref="B5:C5"/>
    <mergeCell ref="D5:E5"/>
    <mergeCell ref="A13:E13"/>
    <mergeCell ref="B14:C14"/>
    <mergeCell ref="D14:E14"/>
    <mergeCell ref="B15:C15"/>
    <mergeCell ref="D15:E15"/>
    <mergeCell ref="B16:C16"/>
    <mergeCell ref="D16:E16"/>
    <mergeCell ref="A9:E9"/>
    <mergeCell ref="B10:C10"/>
    <mergeCell ref="D10:E10"/>
    <mergeCell ref="B11:C11"/>
    <mergeCell ref="D11:E11"/>
    <mergeCell ref="A12:E12"/>
    <mergeCell ref="B21:C21"/>
    <mergeCell ref="B22:C22"/>
    <mergeCell ref="B23:C23"/>
    <mergeCell ref="B24:C24"/>
    <mergeCell ref="B25:C25"/>
    <mergeCell ref="B26:C26"/>
    <mergeCell ref="B17:C17"/>
    <mergeCell ref="D17:E17"/>
    <mergeCell ref="B18:C18"/>
    <mergeCell ref="D18:E18"/>
    <mergeCell ref="A19:E19"/>
    <mergeCell ref="B20:C20"/>
    <mergeCell ref="A34:C34"/>
    <mergeCell ref="B35:C35"/>
    <mergeCell ref="B36:C36"/>
    <mergeCell ref="B37:C37"/>
    <mergeCell ref="B38:C38"/>
    <mergeCell ref="B39:C39"/>
    <mergeCell ref="A27:D27"/>
    <mergeCell ref="A28:E28"/>
    <mergeCell ref="A29:C29"/>
    <mergeCell ref="B30:C30"/>
    <mergeCell ref="B31:C31"/>
    <mergeCell ref="A32:C32"/>
    <mergeCell ref="B46:D46"/>
    <mergeCell ref="B47:D47"/>
    <mergeCell ref="B48:D48"/>
    <mergeCell ref="B49:D49"/>
    <mergeCell ref="B50:D50"/>
    <mergeCell ref="A52:D52"/>
    <mergeCell ref="B40:C40"/>
    <mergeCell ref="B41:C41"/>
    <mergeCell ref="B42:C42"/>
    <mergeCell ref="A43:C43"/>
    <mergeCell ref="A44:C44"/>
    <mergeCell ref="B45:D45"/>
    <mergeCell ref="B51:D51"/>
    <mergeCell ref="A60:E60"/>
    <mergeCell ref="B61:C61"/>
    <mergeCell ref="B62:C62"/>
    <mergeCell ref="B63:C63"/>
    <mergeCell ref="B64:C64"/>
    <mergeCell ref="B65:C65"/>
    <mergeCell ref="A53:E53"/>
    <mergeCell ref="A54:D54"/>
    <mergeCell ref="B55:D55"/>
    <mergeCell ref="B56:D56"/>
    <mergeCell ref="B57:D57"/>
    <mergeCell ref="B58:D58"/>
    <mergeCell ref="B73:C73"/>
    <mergeCell ref="B74:C74"/>
    <mergeCell ref="B75:C75"/>
    <mergeCell ref="B76:C76"/>
    <mergeCell ref="A77:C77"/>
    <mergeCell ref="B78:C78"/>
    <mergeCell ref="B66:C66"/>
    <mergeCell ref="A67:C67"/>
    <mergeCell ref="A69:E69"/>
    <mergeCell ref="B70:C70"/>
    <mergeCell ref="B71:C71"/>
    <mergeCell ref="B72:C72"/>
    <mergeCell ref="B86:D86"/>
    <mergeCell ref="A88:E88"/>
    <mergeCell ref="B89:D89"/>
    <mergeCell ref="B90:D90"/>
    <mergeCell ref="B91:D91"/>
    <mergeCell ref="B92:D92"/>
    <mergeCell ref="B79:C79"/>
    <mergeCell ref="A80:C80"/>
    <mergeCell ref="A82:E82"/>
    <mergeCell ref="A83:D83"/>
    <mergeCell ref="B84:D84"/>
    <mergeCell ref="B85:D85"/>
    <mergeCell ref="A93:D93"/>
    <mergeCell ref="A95:E95"/>
    <mergeCell ref="B96:C96"/>
    <mergeCell ref="B97:C97"/>
    <mergeCell ref="B98:C98"/>
    <mergeCell ref="A99:A102"/>
    <mergeCell ref="B99:C99"/>
    <mergeCell ref="B100:C100"/>
    <mergeCell ref="B101:C101"/>
    <mergeCell ref="B102:C102"/>
    <mergeCell ref="B110:D110"/>
    <mergeCell ref="B111:D111"/>
    <mergeCell ref="A112:D112"/>
    <mergeCell ref="B113:D113"/>
    <mergeCell ref="A114:D114"/>
    <mergeCell ref="A115:D115"/>
    <mergeCell ref="A104:C104"/>
    <mergeCell ref="A105:E105"/>
    <mergeCell ref="B106:D106"/>
    <mergeCell ref="B107:D107"/>
    <mergeCell ref="B108:D108"/>
    <mergeCell ref="B109:D109"/>
  </mergeCells>
  <printOptions horizontalCentered="1"/>
  <pageMargins left="0.70866141732283461" right="0.70866141732283461" top="0.74803149606299213" bottom="0.74803149606299213" header="0.31496062992125984" footer="0.31496062992125984"/>
  <pageSetup paperSize="9" scale="80" fitToHeight="2" orientation="portrait" r:id="rId1"/>
  <headerFooter alignWithMargins="0"/>
  <rowBreaks count="2" manualBreakCount="2">
    <brk id="43" max="4" man="1"/>
    <brk id="86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J1045"/>
  <sheetViews>
    <sheetView view="pageBreakPreview" zoomScale="112" zoomScaleNormal="100" zoomScaleSheetLayoutView="112" workbookViewId="0">
      <selection activeCell="B109" sqref="B109:D109"/>
    </sheetView>
  </sheetViews>
  <sheetFormatPr defaultRowHeight="14.1" customHeight="1" x14ac:dyDescent="0.2"/>
  <cols>
    <col min="1" max="1" width="6.5703125" style="5" customWidth="1"/>
    <col min="2" max="2" width="54.28515625" style="5" customWidth="1"/>
    <col min="3" max="3" width="17.28515625" style="24" customWidth="1"/>
    <col min="4" max="4" width="12" style="25" customWidth="1"/>
    <col min="5" max="5" width="20.42578125" style="5" customWidth="1"/>
    <col min="6" max="6" width="3.42578125" style="1" customWidth="1"/>
    <col min="7" max="9" width="9.140625" style="1"/>
    <col min="10" max="10" width="10.7109375" style="1" bestFit="1" customWidth="1"/>
    <col min="11" max="16384" width="9.140625" style="1"/>
  </cols>
  <sheetData>
    <row r="1" spans="1:6" ht="14.1" customHeight="1" x14ac:dyDescent="0.2">
      <c r="A1" s="70"/>
      <c r="B1" s="71"/>
      <c r="C1" s="71"/>
      <c r="D1" s="72"/>
      <c r="E1" s="73"/>
      <c r="F1" s="4"/>
    </row>
    <row r="2" spans="1:6" ht="14.1" customHeight="1" x14ac:dyDescent="0.2">
      <c r="A2" s="305" t="s">
        <v>1</v>
      </c>
      <c r="B2" s="306"/>
      <c r="C2" s="306"/>
      <c r="D2" s="306"/>
      <c r="E2" s="307"/>
      <c r="F2" s="4"/>
    </row>
    <row r="3" spans="1:6" ht="14.1" customHeight="1" x14ac:dyDescent="0.2">
      <c r="A3" s="308"/>
      <c r="B3" s="309"/>
      <c r="C3" s="309"/>
      <c r="D3" s="309"/>
      <c r="E3" s="310"/>
      <c r="F3" s="4"/>
    </row>
    <row r="4" spans="1:6" ht="14.1" customHeight="1" thickBot="1" x14ac:dyDescent="0.25">
      <c r="A4" s="311"/>
      <c r="B4" s="312"/>
      <c r="C4" s="312"/>
      <c r="D4" s="312"/>
      <c r="E4" s="313"/>
      <c r="F4" s="4"/>
    </row>
    <row r="5" spans="1:6" ht="14.1" customHeight="1" x14ac:dyDescent="0.2">
      <c r="A5" s="31" t="s">
        <v>2</v>
      </c>
      <c r="B5" s="319" t="s">
        <v>3</v>
      </c>
      <c r="C5" s="320"/>
      <c r="D5" s="321"/>
      <c r="E5" s="322"/>
      <c r="F5" s="30"/>
    </row>
    <row r="6" spans="1:6" ht="14.1" customHeight="1" x14ac:dyDescent="0.2">
      <c r="A6" s="6" t="s">
        <v>4</v>
      </c>
      <c r="B6" s="303" t="s">
        <v>5</v>
      </c>
      <c r="C6" s="304"/>
      <c r="D6" s="285" t="s">
        <v>60</v>
      </c>
      <c r="E6" s="287"/>
      <c r="F6" s="7"/>
    </row>
    <row r="7" spans="1:6" ht="14.1" customHeight="1" x14ac:dyDescent="0.2">
      <c r="A7" s="6" t="s">
        <v>6</v>
      </c>
      <c r="B7" s="303" t="s">
        <v>7</v>
      </c>
      <c r="C7" s="304"/>
      <c r="D7" s="285"/>
      <c r="E7" s="287"/>
      <c r="F7" s="7"/>
    </row>
    <row r="8" spans="1:6" ht="14.1" customHeight="1" x14ac:dyDescent="0.2">
      <c r="A8" s="6" t="s">
        <v>8</v>
      </c>
      <c r="B8" s="303" t="s">
        <v>9</v>
      </c>
      <c r="C8" s="304"/>
      <c r="D8" s="285">
        <v>24</v>
      </c>
      <c r="E8" s="287"/>
      <c r="F8" s="7"/>
    </row>
    <row r="9" spans="1:6" ht="14.1" customHeight="1" x14ac:dyDescent="0.2">
      <c r="A9" s="292" t="s">
        <v>56</v>
      </c>
      <c r="B9" s="292"/>
      <c r="C9" s="292"/>
      <c r="D9" s="292"/>
      <c r="E9" s="292"/>
      <c r="F9" s="7"/>
    </row>
    <row r="10" spans="1:6" ht="12.75" customHeight="1" x14ac:dyDescent="0.2">
      <c r="A10" s="33"/>
      <c r="B10" s="293" t="s">
        <v>10</v>
      </c>
      <c r="C10" s="294"/>
      <c r="D10" s="295" t="s">
        <v>55</v>
      </c>
      <c r="E10" s="295"/>
      <c r="F10" s="7"/>
    </row>
    <row r="11" spans="1:6" ht="15" customHeight="1" x14ac:dyDescent="0.2">
      <c r="A11" s="32"/>
      <c r="B11" s="296" t="s">
        <v>57</v>
      </c>
      <c r="C11" s="297"/>
      <c r="D11" s="298"/>
      <c r="E11" s="299"/>
      <c r="F11" s="7"/>
    </row>
    <row r="12" spans="1:6" s="28" customFormat="1" ht="14.1" customHeight="1" x14ac:dyDescent="0.2">
      <c r="A12" s="300" t="s">
        <v>119</v>
      </c>
      <c r="B12" s="301"/>
      <c r="C12" s="301"/>
      <c r="D12" s="301"/>
      <c r="E12" s="302"/>
      <c r="F12" s="27"/>
    </row>
    <row r="13" spans="1:6" ht="14.1" customHeight="1" x14ac:dyDescent="0.2">
      <c r="A13" s="262" t="s">
        <v>11</v>
      </c>
      <c r="B13" s="263"/>
      <c r="C13" s="263"/>
      <c r="D13" s="263"/>
      <c r="E13" s="264"/>
      <c r="F13" s="4"/>
    </row>
    <row r="14" spans="1:6" ht="14.1" customHeight="1" x14ac:dyDescent="0.2">
      <c r="A14" s="10">
        <v>1</v>
      </c>
      <c r="B14" s="278" t="s">
        <v>12</v>
      </c>
      <c r="C14" s="280"/>
      <c r="D14" s="285" t="s">
        <v>54</v>
      </c>
      <c r="E14" s="287"/>
      <c r="F14" s="4"/>
    </row>
    <row r="15" spans="1:6" ht="14.1" customHeight="1" x14ac:dyDescent="0.2">
      <c r="A15" s="10">
        <v>2</v>
      </c>
      <c r="B15" s="278" t="s">
        <v>13</v>
      </c>
      <c r="C15" s="280"/>
      <c r="D15" s="317">
        <v>2024.68</v>
      </c>
      <c r="E15" s="318">
        <v>0</v>
      </c>
      <c r="F15" s="4"/>
    </row>
    <row r="16" spans="1:6" ht="14.1" customHeight="1" x14ac:dyDescent="0.2">
      <c r="A16" s="10">
        <v>3</v>
      </c>
      <c r="B16" s="278" t="s">
        <v>14</v>
      </c>
      <c r="C16" s="280"/>
      <c r="D16" s="285" t="str">
        <f>D14</f>
        <v>Bombeiro Civil</v>
      </c>
      <c r="E16" s="287"/>
      <c r="F16" s="4"/>
    </row>
    <row r="17" spans="1:6" ht="14.1" customHeight="1" x14ac:dyDescent="0.2">
      <c r="A17" s="10">
        <v>4</v>
      </c>
      <c r="B17" s="268" t="s">
        <v>15</v>
      </c>
      <c r="C17" s="268"/>
      <c r="D17" s="288" t="s">
        <v>61</v>
      </c>
      <c r="E17" s="289"/>
      <c r="F17" s="4"/>
    </row>
    <row r="18" spans="1:6" ht="14.1" customHeight="1" x14ac:dyDescent="0.2">
      <c r="A18" s="10">
        <v>5</v>
      </c>
      <c r="B18" s="278" t="s">
        <v>58</v>
      </c>
      <c r="C18" s="280"/>
      <c r="D18" s="285"/>
      <c r="E18" s="287"/>
      <c r="F18" s="4"/>
    </row>
    <row r="19" spans="1:6" ht="14.1" customHeight="1" x14ac:dyDescent="0.2">
      <c r="A19" s="265" t="s">
        <v>16</v>
      </c>
      <c r="B19" s="265"/>
      <c r="C19" s="265"/>
      <c r="D19" s="265"/>
      <c r="E19" s="265"/>
      <c r="F19" s="4"/>
    </row>
    <row r="20" spans="1:6" ht="14.1" customHeight="1" x14ac:dyDescent="0.2">
      <c r="A20" s="8">
        <v>1</v>
      </c>
      <c r="B20" s="259" t="s">
        <v>17</v>
      </c>
      <c r="C20" s="259"/>
      <c r="D20" s="12" t="s">
        <v>18</v>
      </c>
      <c r="E20" s="8" t="s">
        <v>19</v>
      </c>
      <c r="F20" s="4"/>
    </row>
    <row r="21" spans="1:6" ht="14.1" customHeight="1" x14ac:dyDescent="0.2">
      <c r="A21" s="10" t="s">
        <v>2</v>
      </c>
      <c r="B21" s="268" t="s">
        <v>20</v>
      </c>
      <c r="C21" s="268"/>
      <c r="D21" s="13"/>
      <c r="E21" s="14">
        <f>D15</f>
        <v>2024.68</v>
      </c>
      <c r="F21" s="4"/>
    </row>
    <row r="22" spans="1:6" ht="14.1" customHeight="1" x14ac:dyDescent="0.2">
      <c r="A22" s="10" t="s">
        <v>4</v>
      </c>
      <c r="B22" s="268" t="s">
        <v>21</v>
      </c>
      <c r="C22" s="268"/>
      <c r="D22" s="13">
        <v>0.3</v>
      </c>
      <c r="E22" s="14">
        <f>E21*D22</f>
        <v>607.404</v>
      </c>
      <c r="F22" s="23"/>
    </row>
    <row r="23" spans="1:6" ht="14.1" customHeight="1" x14ac:dyDescent="0.2">
      <c r="A23" s="10" t="s">
        <v>6</v>
      </c>
      <c r="B23" s="268" t="s">
        <v>22</v>
      </c>
      <c r="C23" s="268"/>
      <c r="D23" s="13">
        <v>0</v>
      </c>
      <c r="E23" s="14">
        <v>0</v>
      </c>
      <c r="F23" s="4"/>
    </row>
    <row r="24" spans="1:6" ht="14.1" customHeight="1" x14ac:dyDescent="0.2">
      <c r="A24" s="10" t="s">
        <v>8</v>
      </c>
      <c r="B24" s="268" t="s">
        <v>108</v>
      </c>
      <c r="C24" s="268"/>
      <c r="D24" s="13">
        <v>0.2</v>
      </c>
      <c r="E24" s="14">
        <f>(SUM(E21:E22)*(7/12))*20%</f>
        <v>307.07646666666665</v>
      </c>
      <c r="F24" s="4"/>
    </row>
    <row r="25" spans="1:6" ht="14.1" customHeight="1" x14ac:dyDescent="0.2">
      <c r="A25" s="10" t="s">
        <v>24</v>
      </c>
      <c r="B25" s="268" t="s">
        <v>62</v>
      </c>
      <c r="C25" s="268"/>
      <c r="D25" s="13">
        <v>0</v>
      </c>
      <c r="E25" s="14">
        <v>0</v>
      </c>
      <c r="F25" s="4"/>
    </row>
    <row r="26" spans="1:6" ht="14.1" customHeight="1" x14ac:dyDescent="0.2">
      <c r="A26" s="10" t="s">
        <v>25</v>
      </c>
      <c r="B26" s="268" t="s">
        <v>123</v>
      </c>
      <c r="C26" s="268"/>
      <c r="D26" s="13">
        <v>0</v>
      </c>
      <c r="E26" s="14">
        <f>(((((((E21+E22)/220)*1.5)*4)/2)/12)*7)</f>
        <v>20.937031818181818</v>
      </c>
      <c r="F26" s="4"/>
    </row>
    <row r="27" spans="1:6" ht="14.1" customHeight="1" x14ac:dyDescent="0.2">
      <c r="A27" s="259" t="s">
        <v>41</v>
      </c>
      <c r="B27" s="259"/>
      <c r="C27" s="259"/>
      <c r="D27" s="259"/>
      <c r="E27" s="35">
        <f>ROUND(SUM(E21:E26),2)</f>
        <v>2960.1</v>
      </c>
      <c r="F27" s="4"/>
    </row>
    <row r="28" spans="1:6" ht="14.1" customHeight="1" x14ac:dyDescent="0.2">
      <c r="A28" s="265" t="s">
        <v>63</v>
      </c>
      <c r="B28" s="265"/>
      <c r="C28" s="265"/>
      <c r="D28" s="265"/>
      <c r="E28" s="265"/>
      <c r="F28" s="4"/>
    </row>
    <row r="29" spans="1:6" s="3" customFormat="1" ht="14.1" customHeight="1" x14ac:dyDescent="0.2">
      <c r="A29" s="262" t="s">
        <v>64</v>
      </c>
      <c r="B29" s="263"/>
      <c r="C29" s="264"/>
      <c r="D29" s="12" t="s">
        <v>18</v>
      </c>
      <c r="E29" s="8" t="s">
        <v>32</v>
      </c>
      <c r="F29" s="7"/>
    </row>
    <row r="30" spans="1:6" s="3" customFormat="1" ht="14.1" customHeight="1" x14ac:dyDescent="0.2">
      <c r="A30" s="17" t="s">
        <v>2</v>
      </c>
      <c r="B30" s="284" t="s">
        <v>43</v>
      </c>
      <c r="C30" s="284"/>
      <c r="D30" s="29">
        <v>8.3299999999999999E-2</v>
      </c>
      <c r="E30" s="14">
        <f>ROUND($E$27*D30,2)</f>
        <v>246.58</v>
      </c>
      <c r="F30" s="7"/>
    </row>
    <row r="31" spans="1:6" s="3" customFormat="1" ht="14.1" customHeight="1" x14ac:dyDescent="0.2">
      <c r="A31" s="17" t="s">
        <v>4</v>
      </c>
      <c r="B31" s="284" t="s">
        <v>65</v>
      </c>
      <c r="C31" s="284"/>
      <c r="D31" s="29">
        <v>0.1111</v>
      </c>
      <c r="E31" s="14">
        <f>ROUND($E$27*D31,2)</f>
        <v>328.87</v>
      </c>
      <c r="F31" s="7"/>
    </row>
    <row r="32" spans="1:6" s="3" customFormat="1" ht="14.1" customHeight="1" x14ac:dyDescent="0.2">
      <c r="A32" s="281" t="s">
        <v>66</v>
      </c>
      <c r="B32" s="281"/>
      <c r="C32" s="281"/>
      <c r="D32" s="18">
        <f>SUM(D30:D31)</f>
        <v>0.19440000000000002</v>
      </c>
      <c r="E32" s="15">
        <f>ROUND($E$27*D32,2)</f>
        <v>575.44000000000005</v>
      </c>
      <c r="F32" s="7"/>
    </row>
    <row r="33" spans="1:6" s="3" customFormat="1" ht="14.1" customHeight="1" x14ac:dyDescent="0.2">
      <c r="A33" s="49"/>
      <c r="B33" s="50"/>
      <c r="C33" s="51"/>
      <c r="D33" s="18"/>
      <c r="E33" s="15"/>
      <c r="F33" s="7"/>
    </row>
    <row r="34" spans="1:6" s="3" customFormat="1" ht="14.1" customHeight="1" x14ac:dyDescent="0.2">
      <c r="A34" s="262" t="s">
        <v>67</v>
      </c>
      <c r="B34" s="263"/>
      <c r="C34" s="264"/>
      <c r="D34" s="12" t="s">
        <v>18</v>
      </c>
      <c r="E34" s="8" t="s">
        <v>32</v>
      </c>
      <c r="F34" s="7"/>
    </row>
    <row r="35" spans="1:6" s="3" customFormat="1" ht="14.1" customHeight="1" x14ac:dyDescent="0.2">
      <c r="A35" s="17" t="s">
        <v>2</v>
      </c>
      <c r="B35" s="284" t="s">
        <v>33</v>
      </c>
      <c r="C35" s="284"/>
      <c r="D35" s="13">
        <v>0.2</v>
      </c>
      <c r="E35" s="34">
        <f>ROUND((E27+E32+E77)*D35,2)</f>
        <v>716.89</v>
      </c>
      <c r="F35" s="7"/>
    </row>
    <row r="36" spans="1:6" s="3" customFormat="1" ht="14.1" customHeight="1" x14ac:dyDescent="0.2">
      <c r="A36" s="17" t="s">
        <v>4</v>
      </c>
      <c r="B36" s="284" t="s">
        <v>37</v>
      </c>
      <c r="C36" s="284"/>
      <c r="D36" s="13">
        <v>2.5000000000000001E-2</v>
      </c>
      <c r="E36" s="14">
        <f>ROUND((E27+E32+E77)*D36,2)</f>
        <v>89.61</v>
      </c>
      <c r="F36" s="7"/>
    </row>
    <row r="37" spans="1:6" s="3" customFormat="1" ht="14.1" customHeight="1" x14ac:dyDescent="0.2">
      <c r="A37" s="17" t="s">
        <v>6</v>
      </c>
      <c r="B37" s="284" t="s">
        <v>39</v>
      </c>
      <c r="C37" s="284"/>
      <c r="D37" s="18">
        <v>0.03</v>
      </c>
      <c r="E37" s="14">
        <f>ROUND((E27+E32+E77)*D37,2)</f>
        <v>107.53</v>
      </c>
      <c r="F37" s="7"/>
    </row>
    <row r="38" spans="1:6" s="3" customFormat="1" ht="14.1" customHeight="1" x14ac:dyDescent="0.2">
      <c r="A38" s="17" t="s">
        <v>8</v>
      </c>
      <c r="B38" s="284" t="s">
        <v>34</v>
      </c>
      <c r="C38" s="284"/>
      <c r="D38" s="13">
        <v>1.4999999999999999E-2</v>
      </c>
      <c r="E38" s="14">
        <f>ROUND((E27+E32+E77)*D38,2)</f>
        <v>53.77</v>
      </c>
      <c r="F38" s="7"/>
    </row>
    <row r="39" spans="1:6" s="3" customFormat="1" ht="14.1" customHeight="1" x14ac:dyDescent="0.2">
      <c r="A39" s="17" t="s">
        <v>24</v>
      </c>
      <c r="B39" s="284" t="s">
        <v>35</v>
      </c>
      <c r="C39" s="284"/>
      <c r="D39" s="13">
        <v>0.01</v>
      </c>
      <c r="E39" s="14">
        <f>ROUND((E27+E32+E77)*D39,2)</f>
        <v>35.840000000000003</v>
      </c>
      <c r="F39" s="7"/>
    </row>
    <row r="40" spans="1:6" s="3" customFormat="1" ht="14.1" customHeight="1" x14ac:dyDescent="0.2">
      <c r="A40" s="17" t="s">
        <v>25</v>
      </c>
      <c r="B40" s="284" t="s">
        <v>40</v>
      </c>
      <c r="C40" s="284"/>
      <c r="D40" s="13">
        <v>6.0000000000000001E-3</v>
      </c>
      <c r="E40" s="14">
        <f>(E27+E32+E77)*D40</f>
        <v>21.50676</v>
      </c>
      <c r="F40" s="7"/>
    </row>
    <row r="41" spans="1:6" s="3" customFormat="1" ht="14.1" customHeight="1" x14ac:dyDescent="0.2">
      <c r="A41" s="17" t="s">
        <v>26</v>
      </c>
      <c r="B41" s="284" t="s">
        <v>36</v>
      </c>
      <c r="C41" s="284"/>
      <c r="D41" s="13">
        <v>2E-3</v>
      </c>
      <c r="E41" s="14">
        <f>(E27+E32+E77)*D41</f>
        <v>7.16892</v>
      </c>
      <c r="F41" s="7"/>
    </row>
    <row r="42" spans="1:6" s="3" customFormat="1" ht="14.1" customHeight="1" x14ac:dyDescent="0.2">
      <c r="A42" s="17" t="s">
        <v>27</v>
      </c>
      <c r="B42" s="284" t="s">
        <v>38</v>
      </c>
      <c r="C42" s="284"/>
      <c r="D42" s="13">
        <v>0.08</v>
      </c>
      <c r="E42" s="14">
        <f>(E27+E32+E77)*D42</f>
        <v>286.7568</v>
      </c>
      <c r="F42" s="7"/>
    </row>
    <row r="43" spans="1:6" s="3" customFormat="1" ht="14.1" customHeight="1" x14ac:dyDescent="0.2">
      <c r="A43" s="259" t="s">
        <v>41</v>
      </c>
      <c r="B43" s="259"/>
      <c r="C43" s="259"/>
      <c r="D43" s="38">
        <f>SUM(D35:D42)</f>
        <v>0.36800000000000005</v>
      </c>
      <c r="E43" s="35">
        <f>SUM(E35:E42)</f>
        <v>1319.0724800000003</v>
      </c>
      <c r="F43" s="7"/>
    </row>
    <row r="44" spans="1:6" s="3" customFormat="1" ht="14.1" customHeight="1" x14ac:dyDescent="0.2">
      <c r="A44" s="262" t="s">
        <v>68</v>
      </c>
      <c r="B44" s="263"/>
      <c r="C44" s="264"/>
      <c r="D44" s="45"/>
      <c r="E44" s="8"/>
      <c r="F44" s="7"/>
    </row>
    <row r="45" spans="1:6" ht="14.1" customHeight="1" x14ac:dyDescent="0.2">
      <c r="A45" s="10" t="s">
        <v>2</v>
      </c>
      <c r="B45" s="268" t="s">
        <v>29</v>
      </c>
      <c r="C45" s="268"/>
      <c r="D45" s="268"/>
      <c r="E45" s="14">
        <f>((8.55*2)*15)-(E21*0.06)</f>
        <v>135.01920000000001</v>
      </c>
      <c r="F45" s="26"/>
    </row>
    <row r="46" spans="1:6" ht="14.1" customHeight="1" x14ac:dyDescent="0.2">
      <c r="A46" s="10" t="s">
        <v>4</v>
      </c>
      <c r="B46" s="268" t="s">
        <v>69</v>
      </c>
      <c r="C46" s="268"/>
      <c r="D46" s="268"/>
      <c r="E46" s="74">
        <f>(26*15)-1</f>
        <v>389</v>
      </c>
      <c r="F46" s="4"/>
    </row>
    <row r="47" spans="1:6" ht="14.1" customHeight="1" x14ac:dyDescent="0.2">
      <c r="A47" s="10" t="s">
        <v>6</v>
      </c>
      <c r="B47" s="268" t="s">
        <v>70</v>
      </c>
      <c r="C47" s="268"/>
      <c r="D47" s="268"/>
      <c r="E47" s="36">
        <v>0</v>
      </c>
      <c r="F47" s="4"/>
    </row>
    <row r="48" spans="1:6" ht="14.1" customHeight="1" x14ac:dyDescent="0.2">
      <c r="A48" s="10" t="s">
        <v>8</v>
      </c>
      <c r="B48" s="268" t="s">
        <v>71</v>
      </c>
      <c r="C48" s="268"/>
      <c r="D48" s="268"/>
      <c r="E48" s="11">
        <v>5.19</v>
      </c>
      <c r="F48" s="4"/>
    </row>
    <row r="49" spans="1:6" ht="14.1" customHeight="1" x14ac:dyDescent="0.2">
      <c r="A49" s="10" t="s">
        <v>24</v>
      </c>
      <c r="B49" s="268" t="s">
        <v>72</v>
      </c>
      <c r="C49" s="268"/>
      <c r="D49" s="268"/>
      <c r="E49" s="11">
        <v>0</v>
      </c>
      <c r="F49" s="4"/>
    </row>
    <row r="50" spans="1:6" ht="14.1" customHeight="1" x14ac:dyDescent="0.2">
      <c r="A50" s="10" t="s">
        <v>25</v>
      </c>
      <c r="B50" s="268" t="s">
        <v>73</v>
      </c>
      <c r="C50" s="268"/>
      <c r="D50" s="268"/>
      <c r="E50" s="11">
        <f>150/12</f>
        <v>12.5</v>
      </c>
      <c r="F50" s="4"/>
    </row>
    <row r="51" spans="1:6" ht="14.1" customHeight="1" x14ac:dyDescent="0.2">
      <c r="A51" s="10" t="s">
        <v>26</v>
      </c>
      <c r="B51" s="278" t="s">
        <v>124</v>
      </c>
      <c r="C51" s="279"/>
      <c r="D51" s="280"/>
      <c r="E51" s="11">
        <v>8</v>
      </c>
      <c r="F51" s="4"/>
    </row>
    <row r="52" spans="1:6" ht="14.1" customHeight="1" x14ac:dyDescent="0.2">
      <c r="A52" s="259" t="s">
        <v>41</v>
      </c>
      <c r="B52" s="259"/>
      <c r="C52" s="259"/>
      <c r="D52" s="259"/>
      <c r="E52" s="37">
        <f>ROUND(SUM(E45:E51),2)</f>
        <v>549.71</v>
      </c>
      <c r="F52" s="4"/>
    </row>
    <row r="53" spans="1:6" ht="14.1" customHeight="1" x14ac:dyDescent="0.2">
      <c r="A53" s="262" t="s">
        <v>74</v>
      </c>
      <c r="B53" s="263"/>
      <c r="C53" s="263"/>
      <c r="D53" s="263"/>
      <c r="E53" s="264"/>
      <c r="F53" s="4"/>
    </row>
    <row r="54" spans="1:6" ht="14.1" customHeight="1" x14ac:dyDescent="0.2">
      <c r="A54" s="262" t="s">
        <v>75</v>
      </c>
      <c r="B54" s="263"/>
      <c r="C54" s="263"/>
      <c r="D54" s="264"/>
      <c r="E54" s="8"/>
      <c r="F54" s="4"/>
    </row>
    <row r="55" spans="1:6" ht="14.1" customHeight="1" x14ac:dyDescent="0.2">
      <c r="A55" s="10" t="s">
        <v>76</v>
      </c>
      <c r="B55" s="268" t="s">
        <v>79</v>
      </c>
      <c r="C55" s="268"/>
      <c r="D55" s="268"/>
      <c r="E55" s="14">
        <f>E32</f>
        <v>575.44000000000005</v>
      </c>
      <c r="F55" s="4"/>
    </row>
    <row r="56" spans="1:6" ht="14.1" customHeight="1" x14ac:dyDescent="0.2">
      <c r="A56" s="10" t="s">
        <v>77</v>
      </c>
      <c r="B56" s="268" t="s">
        <v>80</v>
      </c>
      <c r="C56" s="268"/>
      <c r="D56" s="268"/>
      <c r="E56" s="14">
        <f>E43</f>
        <v>1319.0724800000003</v>
      </c>
      <c r="F56" s="4"/>
    </row>
    <row r="57" spans="1:6" ht="14.1" customHeight="1" x14ac:dyDescent="0.2">
      <c r="A57" s="10" t="s">
        <v>78</v>
      </c>
      <c r="B57" s="268" t="s">
        <v>81</v>
      </c>
      <c r="C57" s="268"/>
      <c r="D57" s="268"/>
      <c r="E57" s="14">
        <f>E52</f>
        <v>549.71</v>
      </c>
      <c r="F57" s="4"/>
    </row>
    <row r="58" spans="1:6" ht="14.1" customHeight="1" x14ac:dyDescent="0.2">
      <c r="A58" s="10"/>
      <c r="B58" s="285" t="s">
        <v>41</v>
      </c>
      <c r="C58" s="286"/>
      <c r="D58" s="287"/>
      <c r="E58" s="15">
        <f>ROUND(SUM(E55:E57),2)</f>
        <v>2444.2199999999998</v>
      </c>
      <c r="F58" s="4"/>
    </row>
    <row r="59" spans="1:6" ht="14.1" customHeight="1" x14ac:dyDescent="0.2">
      <c r="A59" s="1"/>
      <c r="B59" s="1"/>
      <c r="C59" s="1"/>
      <c r="D59" s="1"/>
      <c r="E59" s="54"/>
      <c r="F59" s="4"/>
    </row>
    <row r="60" spans="1:6" ht="14.1" customHeight="1" x14ac:dyDescent="0.2">
      <c r="A60" s="265" t="s">
        <v>82</v>
      </c>
      <c r="B60" s="265"/>
      <c r="C60" s="265"/>
      <c r="D60" s="265"/>
      <c r="E60" s="265"/>
      <c r="F60" s="4"/>
    </row>
    <row r="61" spans="1:6" ht="14.1" customHeight="1" x14ac:dyDescent="0.2">
      <c r="A61" s="17" t="s">
        <v>2</v>
      </c>
      <c r="B61" s="284" t="s">
        <v>44</v>
      </c>
      <c r="C61" s="284"/>
      <c r="D61" s="55">
        <v>4.1700000000000001E-3</v>
      </c>
      <c r="E61" s="14">
        <f>ROUND($E$27*D61,2)</f>
        <v>12.34</v>
      </c>
      <c r="F61" s="4"/>
    </row>
    <row r="62" spans="1:6" ht="14.1" customHeight="1" x14ac:dyDescent="0.2">
      <c r="A62" s="17" t="s">
        <v>4</v>
      </c>
      <c r="B62" s="268" t="s">
        <v>53</v>
      </c>
      <c r="C62" s="284"/>
      <c r="D62" s="55">
        <v>3.3E-4</v>
      </c>
      <c r="E62" s="14">
        <f>E61*0.08</f>
        <v>0.98719999999999997</v>
      </c>
      <c r="F62" s="4"/>
    </row>
    <row r="63" spans="1:6" ht="14.1" customHeight="1" x14ac:dyDescent="0.2">
      <c r="A63" s="17" t="s">
        <v>6</v>
      </c>
      <c r="B63" s="268" t="s">
        <v>83</v>
      </c>
      <c r="C63" s="284"/>
      <c r="D63" s="55">
        <v>1.6000000000000001E-3</v>
      </c>
      <c r="E63" s="14">
        <f>E27*D63</f>
        <v>4.7361599999999999</v>
      </c>
      <c r="F63" s="4"/>
    </row>
    <row r="64" spans="1:6" ht="14.1" customHeight="1" x14ac:dyDescent="0.2">
      <c r="A64" s="17" t="s">
        <v>8</v>
      </c>
      <c r="B64" s="268" t="s">
        <v>0</v>
      </c>
      <c r="C64" s="284"/>
      <c r="D64" s="55">
        <v>1.9439999999999999E-2</v>
      </c>
      <c r="E64" s="14">
        <f>ROUND($E$27*D64,2)</f>
        <v>57.54</v>
      </c>
      <c r="F64" s="4"/>
    </row>
    <row r="65" spans="1:6" ht="14.1" customHeight="1" x14ac:dyDescent="0.2">
      <c r="A65" s="17" t="s">
        <v>24</v>
      </c>
      <c r="B65" s="268" t="s">
        <v>84</v>
      </c>
      <c r="C65" s="284"/>
      <c r="D65" s="55">
        <v>7.1599999999999997E-3</v>
      </c>
      <c r="E65" s="14">
        <f>E64*D43</f>
        <v>21.174720000000004</v>
      </c>
      <c r="F65" s="4"/>
    </row>
    <row r="66" spans="1:6" ht="14.1" customHeight="1" x14ac:dyDescent="0.2">
      <c r="A66" s="17" t="s">
        <v>25</v>
      </c>
      <c r="B66" s="268" t="s">
        <v>85</v>
      </c>
      <c r="C66" s="284"/>
      <c r="D66" s="55">
        <v>3.2000000000000001E-2</v>
      </c>
      <c r="E66" s="14">
        <f>E27*D66</f>
        <v>94.723200000000006</v>
      </c>
      <c r="F66" s="4"/>
    </row>
    <row r="67" spans="1:6" ht="14.1" customHeight="1" x14ac:dyDescent="0.2">
      <c r="A67" s="259" t="s">
        <v>41</v>
      </c>
      <c r="B67" s="259"/>
      <c r="C67" s="259"/>
      <c r="D67" s="38">
        <f>SUM(D61:D66)</f>
        <v>6.4700000000000008E-2</v>
      </c>
      <c r="E67" s="35">
        <f>SUM(E61:E66)</f>
        <v>191.50128000000001</v>
      </c>
      <c r="F67" s="4"/>
    </row>
    <row r="68" spans="1:6" ht="14.1" customHeight="1" x14ac:dyDescent="0.2">
      <c r="A68" s="1"/>
      <c r="B68" s="1"/>
      <c r="C68" s="1"/>
      <c r="D68" s="1"/>
      <c r="E68" s="54"/>
      <c r="F68" s="4"/>
    </row>
    <row r="69" spans="1:6" ht="14.1" customHeight="1" x14ac:dyDescent="0.2">
      <c r="A69" s="265" t="s">
        <v>86</v>
      </c>
      <c r="B69" s="265"/>
      <c r="C69" s="265"/>
      <c r="D69" s="265"/>
      <c r="E69" s="265"/>
      <c r="F69" s="4"/>
    </row>
    <row r="70" spans="1:6" ht="14.1" customHeight="1" x14ac:dyDescent="0.2">
      <c r="A70" s="8" t="s">
        <v>31</v>
      </c>
      <c r="B70" s="282" t="s">
        <v>87</v>
      </c>
      <c r="C70" s="282"/>
      <c r="D70" s="12" t="s">
        <v>18</v>
      </c>
      <c r="E70" s="8" t="s">
        <v>32</v>
      </c>
      <c r="F70" s="4"/>
    </row>
    <row r="71" spans="1:6" ht="14.1" customHeight="1" x14ac:dyDescent="0.2">
      <c r="A71" s="10" t="s">
        <v>2</v>
      </c>
      <c r="B71" s="268" t="s">
        <v>88</v>
      </c>
      <c r="C71" s="268"/>
      <c r="D71" s="68">
        <v>9.2599999999999991E-3</v>
      </c>
      <c r="E71" s="14">
        <f t="shared" ref="E71:E76" si="0">ROUND($E$27*D71,2)</f>
        <v>27.41</v>
      </c>
      <c r="F71" s="4"/>
    </row>
    <row r="72" spans="1:6" ht="14.1" customHeight="1" x14ac:dyDescent="0.2">
      <c r="A72" s="10" t="s">
        <v>4</v>
      </c>
      <c r="B72" s="268" t="s">
        <v>89</v>
      </c>
      <c r="C72" s="268"/>
      <c r="D72" s="68">
        <v>5.5599999999999998E-3</v>
      </c>
      <c r="E72" s="14">
        <f t="shared" si="0"/>
        <v>16.46</v>
      </c>
      <c r="F72" s="4"/>
    </row>
    <row r="73" spans="1:6" ht="14.1" customHeight="1" x14ac:dyDescent="0.2">
      <c r="A73" s="10" t="s">
        <v>6</v>
      </c>
      <c r="B73" s="268" t="s">
        <v>90</v>
      </c>
      <c r="C73" s="268"/>
      <c r="D73" s="68">
        <v>2.7999999999999998E-4</v>
      </c>
      <c r="E73" s="14">
        <f t="shared" si="0"/>
        <v>0.83</v>
      </c>
      <c r="F73" s="4"/>
    </row>
    <row r="74" spans="1:6" ht="14.1" customHeight="1" x14ac:dyDescent="0.2">
      <c r="A74" s="10" t="s">
        <v>8</v>
      </c>
      <c r="B74" s="268" t="s">
        <v>91</v>
      </c>
      <c r="C74" s="268"/>
      <c r="D74" s="68">
        <v>3.2499999999999999E-4</v>
      </c>
      <c r="E74" s="14">
        <f t="shared" si="0"/>
        <v>0.96</v>
      </c>
      <c r="F74" s="4"/>
    </row>
    <row r="75" spans="1:6" ht="14.1" customHeight="1" x14ac:dyDescent="0.2">
      <c r="A75" s="10" t="s">
        <v>24</v>
      </c>
      <c r="B75" s="268" t="s">
        <v>92</v>
      </c>
      <c r="C75" s="268"/>
      <c r="D75" s="68">
        <v>1.1000000000000001E-3</v>
      </c>
      <c r="E75" s="14">
        <f t="shared" si="0"/>
        <v>3.26</v>
      </c>
      <c r="F75" s="4"/>
    </row>
    <row r="76" spans="1:6" ht="14.1" customHeight="1" x14ac:dyDescent="0.2">
      <c r="A76" s="10" t="s">
        <v>25</v>
      </c>
      <c r="B76" s="268" t="s">
        <v>93</v>
      </c>
      <c r="C76" s="268"/>
      <c r="D76" s="68">
        <v>0</v>
      </c>
      <c r="E76" s="14">
        <f t="shared" si="0"/>
        <v>0</v>
      </c>
      <c r="F76" s="4"/>
    </row>
    <row r="77" spans="1:6" ht="14.1" customHeight="1" x14ac:dyDescent="0.2">
      <c r="A77" s="281" t="s">
        <v>94</v>
      </c>
      <c r="B77" s="281"/>
      <c r="C77" s="281"/>
      <c r="D77" s="18">
        <f>SUM(D71:D76)</f>
        <v>1.6525000000000001E-2</v>
      </c>
      <c r="E77" s="15">
        <f>SUM(E71:E76)</f>
        <v>48.92</v>
      </c>
      <c r="F77" s="4"/>
    </row>
    <row r="78" spans="1:6" ht="13.5" customHeight="1" x14ac:dyDescent="0.2">
      <c r="A78" s="8" t="s">
        <v>42</v>
      </c>
      <c r="B78" s="282" t="s">
        <v>95</v>
      </c>
      <c r="C78" s="282"/>
      <c r="D78" s="12" t="s">
        <v>18</v>
      </c>
      <c r="E78" s="8" t="s">
        <v>32</v>
      </c>
      <c r="F78" s="4"/>
    </row>
    <row r="79" spans="1:6" ht="14.1" customHeight="1" x14ac:dyDescent="0.2">
      <c r="A79" s="10" t="s">
        <v>2</v>
      </c>
      <c r="B79" s="268" t="s">
        <v>96</v>
      </c>
      <c r="C79" s="268"/>
      <c r="D79" s="29">
        <v>0</v>
      </c>
      <c r="E79" s="14">
        <f>ROUND($E$27*D79,2)</f>
        <v>0</v>
      </c>
      <c r="F79" s="4"/>
    </row>
    <row r="80" spans="1:6" ht="14.1" customHeight="1" x14ac:dyDescent="0.2">
      <c r="A80" s="281" t="s">
        <v>94</v>
      </c>
      <c r="B80" s="281"/>
      <c r="C80" s="281"/>
      <c r="D80" s="18">
        <v>0</v>
      </c>
      <c r="E80" s="15">
        <f>ROUND($E$27*D80,2)</f>
        <v>0</v>
      </c>
      <c r="F80" s="4"/>
    </row>
    <row r="81" spans="1:6" ht="14.1" customHeight="1" x14ac:dyDescent="0.2">
      <c r="A81" s="52"/>
      <c r="B81" s="52"/>
      <c r="C81" s="52"/>
      <c r="D81" s="52"/>
      <c r="E81" s="53"/>
      <c r="F81" s="4"/>
    </row>
    <row r="82" spans="1:6" ht="14.1" customHeight="1" x14ac:dyDescent="0.2">
      <c r="A82" s="262" t="s">
        <v>97</v>
      </c>
      <c r="B82" s="263"/>
      <c r="C82" s="263"/>
      <c r="D82" s="263"/>
      <c r="E82" s="264"/>
      <c r="F82" s="4"/>
    </row>
    <row r="83" spans="1:6" ht="14.1" customHeight="1" x14ac:dyDescent="0.2">
      <c r="A83" s="262" t="s">
        <v>98</v>
      </c>
      <c r="B83" s="263"/>
      <c r="C83" s="263"/>
      <c r="D83" s="264"/>
      <c r="E83" s="8"/>
      <c r="F83" s="4"/>
    </row>
    <row r="84" spans="1:6" ht="14.1" customHeight="1" x14ac:dyDescent="0.2">
      <c r="A84" s="10" t="s">
        <v>31</v>
      </c>
      <c r="B84" s="268" t="s">
        <v>87</v>
      </c>
      <c r="C84" s="268"/>
      <c r="D84" s="268"/>
      <c r="E84" s="14">
        <f>E77</f>
        <v>48.92</v>
      </c>
      <c r="F84" s="4"/>
    </row>
    <row r="85" spans="1:6" ht="14.1" customHeight="1" x14ac:dyDescent="0.2">
      <c r="A85" s="10" t="s">
        <v>42</v>
      </c>
      <c r="B85" s="268" t="s">
        <v>95</v>
      </c>
      <c r="C85" s="268"/>
      <c r="D85" s="268"/>
      <c r="E85" s="14">
        <f>E80</f>
        <v>0</v>
      </c>
      <c r="F85" s="4"/>
    </row>
    <row r="86" spans="1:6" ht="14.1" customHeight="1" x14ac:dyDescent="0.2">
      <c r="A86" s="10"/>
      <c r="B86" s="269" t="s">
        <v>41</v>
      </c>
      <c r="C86" s="270"/>
      <c r="D86" s="271"/>
      <c r="E86" s="15">
        <f>SUM(E84:E85)</f>
        <v>48.92</v>
      </c>
      <c r="F86" s="4"/>
    </row>
    <row r="87" spans="1:6" ht="14.1" customHeight="1" x14ac:dyDescent="0.2">
      <c r="A87" s="52"/>
      <c r="B87" s="52"/>
      <c r="C87" s="52"/>
      <c r="D87" s="52"/>
      <c r="E87" s="53"/>
      <c r="F87" s="4"/>
    </row>
    <row r="88" spans="1:6" ht="14.1" customHeight="1" x14ac:dyDescent="0.2">
      <c r="A88" s="265" t="s">
        <v>99</v>
      </c>
      <c r="B88" s="265"/>
      <c r="C88" s="265"/>
      <c r="D88" s="265"/>
      <c r="E88" s="265"/>
      <c r="F88" s="4"/>
    </row>
    <row r="89" spans="1:6" ht="14.1" customHeight="1" x14ac:dyDescent="0.2">
      <c r="A89" s="8">
        <v>5</v>
      </c>
      <c r="B89" s="272" t="s">
        <v>30</v>
      </c>
      <c r="C89" s="273"/>
      <c r="D89" s="274"/>
      <c r="E89" s="9" t="s">
        <v>19</v>
      </c>
      <c r="F89" s="4"/>
    </row>
    <row r="90" spans="1:6" ht="14.1" customHeight="1" x14ac:dyDescent="0.2">
      <c r="A90" s="10" t="s">
        <v>2</v>
      </c>
      <c r="B90" s="275" t="s">
        <v>132</v>
      </c>
      <c r="C90" s="276"/>
      <c r="D90" s="277"/>
      <c r="E90" s="69">
        <f>'BC - Diurno'!E90</f>
        <v>37.054722222222217</v>
      </c>
      <c r="F90" s="4"/>
    </row>
    <row r="91" spans="1:6" ht="14.1" customHeight="1" x14ac:dyDescent="0.2">
      <c r="A91" s="10" t="s">
        <v>4</v>
      </c>
      <c r="B91" s="275" t="s">
        <v>353</v>
      </c>
      <c r="C91" s="276"/>
      <c r="D91" s="277"/>
      <c r="E91" s="69">
        <f>'BC - Diurno'!E91</f>
        <v>3.786541666666666</v>
      </c>
      <c r="F91" s="4"/>
    </row>
    <row r="92" spans="1:6" ht="14.1" customHeight="1" x14ac:dyDescent="0.2">
      <c r="A92" s="10" t="s">
        <v>6</v>
      </c>
      <c r="B92" s="278" t="s">
        <v>354</v>
      </c>
      <c r="C92" s="279"/>
      <c r="D92" s="280"/>
      <c r="E92" s="11">
        <f>'BC Líder - Diurno'!E92</f>
        <v>94.609122222222226</v>
      </c>
      <c r="F92" s="16"/>
    </row>
    <row r="93" spans="1:6" ht="14.1" customHeight="1" x14ac:dyDescent="0.2">
      <c r="A93" s="262" t="s">
        <v>41</v>
      </c>
      <c r="B93" s="263"/>
      <c r="C93" s="263"/>
      <c r="D93" s="264"/>
      <c r="E93" s="37">
        <f>SUM(E90:E92)</f>
        <v>135.4503861111111</v>
      </c>
      <c r="F93" s="4"/>
    </row>
    <row r="94" spans="1:6" ht="14.1" customHeight="1" x14ac:dyDescent="0.2">
      <c r="A94" s="1"/>
      <c r="B94" s="1"/>
      <c r="C94" s="1"/>
      <c r="D94" s="1"/>
      <c r="E94" s="1"/>
      <c r="F94" s="4"/>
    </row>
    <row r="95" spans="1:6" ht="14.1" customHeight="1" x14ac:dyDescent="0.2">
      <c r="A95" s="265" t="s">
        <v>100</v>
      </c>
      <c r="B95" s="265"/>
      <c r="C95" s="265"/>
      <c r="D95" s="265"/>
      <c r="E95" s="265"/>
      <c r="F95" s="4"/>
    </row>
    <row r="96" spans="1:6" ht="14.1" customHeight="1" x14ac:dyDescent="0.2">
      <c r="A96" s="19">
        <v>6</v>
      </c>
      <c r="B96" s="266" t="s">
        <v>45</v>
      </c>
      <c r="C96" s="266"/>
      <c r="D96" s="12" t="s">
        <v>18</v>
      </c>
      <c r="E96" s="8" t="s">
        <v>32</v>
      </c>
      <c r="F96" s="4"/>
    </row>
    <row r="97" spans="1:8" ht="14.1" customHeight="1" x14ac:dyDescent="0.2">
      <c r="A97" s="6" t="s">
        <v>2</v>
      </c>
      <c r="B97" s="257" t="s">
        <v>46</v>
      </c>
      <c r="C97" s="257"/>
      <c r="D97" s="18">
        <f>'BC Líder - Diurno'!D97</f>
        <v>0.03</v>
      </c>
      <c r="E97" s="15">
        <f>SUM(E27,E58,E67,E86,E93)*D97</f>
        <v>173.40574998333332</v>
      </c>
      <c r="F97" s="21"/>
    </row>
    <row r="98" spans="1:8" ht="14.1" customHeight="1" x14ac:dyDescent="0.2">
      <c r="A98" s="6" t="s">
        <v>4</v>
      </c>
      <c r="B98" s="257" t="s">
        <v>48</v>
      </c>
      <c r="C98" s="257"/>
      <c r="D98" s="18">
        <f>'BC Líder - Diurno'!D98</f>
        <v>6.7900000000000002E-2</v>
      </c>
      <c r="E98" s="15">
        <f>(E112+E97)*D98</f>
        <v>404.2492645528128</v>
      </c>
      <c r="F98" s="21"/>
    </row>
    <row r="99" spans="1:8" ht="14.1" customHeight="1" x14ac:dyDescent="0.2">
      <c r="A99" s="267" t="s">
        <v>6</v>
      </c>
      <c r="B99" s="257" t="s">
        <v>47</v>
      </c>
      <c r="C99" s="257"/>
      <c r="D99" s="20">
        <f>SUM(D100:D102)</f>
        <v>0.14250000000000002</v>
      </c>
      <c r="E99" s="15">
        <v>0</v>
      </c>
      <c r="F99" s="7"/>
    </row>
    <row r="100" spans="1:8" ht="14.1" customHeight="1" x14ac:dyDescent="0.2">
      <c r="A100" s="267"/>
      <c r="B100" s="268" t="s">
        <v>101</v>
      </c>
      <c r="C100" s="268"/>
      <c r="D100" s="13">
        <v>1.6500000000000001E-2</v>
      </c>
      <c r="E100" s="14">
        <f>SUM(E27,E58,E67,E86,E93,E97,E98)/(1-D99)*D100</f>
        <v>122.3375746130376</v>
      </c>
      <c r="F100" s="7"/>
    </row>
    <row r="101" spans="1:8" ht="14.1" customHeight="1" x14ac:dyDescent="0.2">
      <c r="A101" s="267"/>
      <c r="B101" s="268" t="s">
        <v>102</v>
      </c>
      <c r="C101" s="268"/>
      <c r="D101" s="13">
        <v>7.5999999999999998E-2</v>
      </c>
      <c r="E101" s="14">
        <f>SUM(E27,E58,E67,E86,E93,E97,E98)/(1-D99)*D101</f>
        <v>563.49428306611253</v>
      </c>
      <c r="F101" s="7"/>
    </row>
    <row r="102" spans="1:8" ht="14.1" customHeight="1" x14ac:dyDescent="0.2">
      <c r="A102" s="267"/>
      <c r="B102" s="268" t="s">
        <v>103</v>
      </c>
      <c r="C102" s="268"/>
      <c r="D102" s="22">
        <v>0.05</v>
      </c>
      <c r="E102" s="14">
        <f>SUM(E27,E58,E67,E86,E93,E97,E98)/(1-D99)*D102</f>
        <v>370.71992306981093</v>
      </c>
      <c r="F102" s="7"/>
    </row>
    <row r="103" spans="1:8" ht="14.1" customHeight="1" x14ac:dyDescent="0.2">
      <c r="A103" s="1"/>
      <c r="B103" s="1"/>
      <c r="C103" s="1"/>
      <c r="D103" s="1"/>
      <c r="E103" s="1"/>
      <c r="F103" s="21"/>
      <c r="G103" s="46"/>
      <c r="H103" s="48"/>
    </row>
    <row r="104" spans="1:8" ht="14.1" customHeight="1" x14ac:dyDescent="0.2">
      <c r="A104" s="259" t="s">
        <v>41</v>
      </c>
      <c r="B104" s="259"/>
      <c r="C104" s="259"/>
      <c r="D104" s="39">
        <f>D97+D99+D98</f>
        <v>0.2404</v>
      </c>
      <c r="E104" s="35">
        <f>ROUND(SUM(E97:E102),2)</f>
        <v>1634.21</v>
      </c>
      <c r="F104" s="4"/>
    </row>
    <row r="105" spans="1:8" ht="14.1" customHeight="1" x14ac:dyDescent="0.2">
      <c r="A105" s="261" t="s">
        <v>59</v>
      </c>
      <c r="B105" s="261"/>
      <c r="C105" s="261"/>
      <c r="D105" s="261"/>
      <c r="E105" s="261"/>
      <c r="F105" s="4"/>
    </row>
    <row r="106" spans="1:8" ht="14.1" customHeight="1" x14ac:dyDescent="0.2">
      <c r="A106" s="8"/>
      <c r="B106" s="259" t="s">
        <v>49</v>
      </c>
      <c r="C106" s="259"/>
      <c r="D106" s="259"/>
      <c r="E106" s="8" t="s">
        <v>32</v>
      </c>
      <c r="F106" s="4"/>
    </row>
    <row r="107" spans="1:8" ht="14.1" customHeight="1" x14ac:dyDescent="0.2">
      <c r="A107" s="6" t="s">
        <v>2</v>
      </c>
      <c r="B107" s="257" t="s">
        <v>50</v>
      </c>
      <c r="C107" s="257"/>
      <c r="D107" s="257"/>
      <c r="E107" s="14">
        <f>E27</f>
        <v>2960.1</v>
      </c>
      <c r="F107" s="4"/>
      <c r="G107" s="46"/>
    </row>
    <row r="108" spans="1:8" ht="14.1" customHeight="1" x14ac:dyDescent="0.2">
      <c r="A108" s="6" t="s">
        <v>4</v>
      </c>
      <c r="B108" s="257" t="s">
        <v>106</v>
      </c>
      <c r="C108" s="257"/>
      <c r="D108" s="257"/>
      <c r="E108" s="14">
        <f>E58</f>
        <v>2444.2199999999998</v>
      </c>
      <c r="F108" s="4"/>
    </row>
    <row r="109" spans="1:8" ht="14.1" customHeight="1" x14ac:dyDescent="0.2">
      <c r="A109" s="6" t="s">
        <v>6</v>
      </c>
      <c r="B109" s="257" t="s">
        <v>356</v>
      </c>
      <c r="C109" s="257"/>
      <c r="D109" s="257"/>
      <c r="E109" s="14">
        <f>E67</f>
        <v>191.50128000000001</v>
      </c>
      <c r="F109" s="4"/>
    </row>
    <row r="110" spans="1:8" ht="14.1" customHeight="1" x14ac:dyDescent="0.2">
      <c r="A110" s="6" t="s">
        <v>8</v>
      </c>
      <c r="B110" s="257" t="s">
        <v>104</v>
      </c>
      <c r="C110" s="257"/>
      <c r="D110" s="257"/>
      <c r="E110" s="14">
        <f>E86</f>
        <v>48.92</v>
      </c>
      <c r="F110" s="4"/>
    </row>
    <row r="111" spans="1:8" ht="14.1" customHeight="1" x14ac:dyDescent="0.2">
      <c r="A111" s="6" t="s">
        <v>24</v>
      </c>
      <c r="B111" s="257" t="s">
        <v>105</v>
      </c>
      <c r="C111" s="257"/>
      <c r="D111" s="257"/>
      <c r="E111" s="14">
        <f>E93</f>
        <v>135.4503861111111</v>
      </c>
      <c r="F111" s="4"/>
    </row>
    <row r="112" spans="1:8" ht="14.1" customHeight="1" x14ac:dyDescent="0.2">
      <c r="A112" s="258" t="s">
        <v>51</v>
      </c>
      <c r="B112" s="258"/>
      <c r="C112" s="258"/>
      <c r="D112" s="258"/>
      <c r="E112" s="15">
        <f>SUM(E107:E111)</f>
        <v>5780.1916661111109</v>
      </c>
      <c r="F112" s="4"/>
    </row>
    <row r="113" spans="1:10" ht="14.1" customHeight="1" x14ac:dyDescent="0.2">
      <c r="A113" s="6" t="s">
        <v>25</v>
      </c>
      <c r="B113" s="257" t="s">
        <v>107</v>
      </c>
      <c r="C113" s="257"/>
      <c r="D113" s="257"/>
      <c r="E113" s="15">
        <f>E104</f>
        <v>1634.21</v>
      </c>
      <c r="F113" s="4"/>
    </row>
    <row r="114" spans="1:10" ht="14.1" customHeight="1" x14ac:dyDescent="0.2">
      <c r="A114" s="259" t="s">
        <v>52</v>
      </c>
      <c r="B114" s="259"/>
      <c r="C114" s="259"/>
      <c r="D114" s="259"/>
      <c r="E114" s="35">
        <f>SUM(E112:E113)</f>
        <v>7414.4016661111109</v>
      </c>
      <c r="F114" s="23"/>
      <c r="G114" s="46"/>
      <c r="H114" s="46"/>
    </row>
    <row r="115" spans="1:10" ht="14.1" customHeight="1" x14ac:dyDescent="0.2">
      <c r="A115" s="260" t="s">
        <v>112</v>
      </c>
      <c r="B115" s="260"/>
      <c r="C115" s="260"/>
      <c r="D115" s="260"/>
      <c r="E115" s="40">
        <f>E114*2</f>
        <v>14828.803332222222</v>
      </c>
      <c r="F115" s="4"/>
      <c r="H115" s="46"/>
    </row>
    <row r="116" spans="1:10" ht="14.1" customHeight="1" x14ac:dyDescent="0.2">
      <c r="C116" s="41"/>
      <c r="D116" s="42"/>
      <c r="E116" s="43"/>
      <c r="F116" s="44"/>
      <c r="J116" s="46"/>
    </row>
    <row r="117" spans="1:10" ht="14.1" customHeight="1" x14ac:dyDescent="0.2">
      <c r="C117" s="41"/>
      <c r="D117" s="42"/>
      <c r="E117" s="43"/>
      <c r="F117" s="44"/>
      <c r="G117" s="46"/>
    </row>
    <row r="118" spans="1:10" ht="14.1" customHeight="1" x14ac:dyDescent="0.2">
      <c r="C118" s="41"/>
      <c r="D118" s="42"/>
      <c r="E118" s="43"/>
      <c r="F118" s="44"/>
    </row>
    <row r="119" spans="1:10" ht="14.1" customHeight="1" x14ac:dyDescent="0.2">
      <c r="C119" s="41"/>
      <c r="D119" s="42"/>
      <c r="E119" s="43"/>
      <c r="F119" s="44"/>
    </row>
    <row r="120" spans="1:10" ht="14.1" customHeight="1" x14ac:dyDescent="0.2">
      <c r="C120" s="41"/>
      <c r="D120" s="42"/>
      <c r="E120" s="43"/>
      <c r="F120" s="44"/>
    </row>
    <row r="121" spans="1:10" ht="14.1" customHeight="1" x14ac:dyDescent="0.2">
      <c r="C121" s="41"/>
      <c r="D121" s="42"/>
      <c r="E121" s="43"/>
      <c r="F121" s="44"/>
    </row>
    <row r="122" spans="1:10" ht="14.1" customHeight="1" x14ac:dyDescent="0.2">
      <c r="C122" s="41"/>
      <c r="D122" s="42"/>
      <c r="E122" s="43"/>
      <c r="F122" s="44"/>
    </row>
    <row r="123" spans="1:10" ht="14.1" customHeight="1" x14ac:dyDescent="0.2">
      <c r="C123" s="41"/>
      <c r="D123" s="42"/>
      <c r="E123" s="43"/>
      <c r="F123" s="44"/>
    </row>
    <row r="124" spans="1:10" ht="14.1" customHeight="1" x14ac:dyDescent="0.2">
      <c r="C124" s="41"/>
      <c r="D124" s="42"/>
      <c r="E124" s="43"/>
      <c r="F124" s="44"/>
    </row>
    <row r="125" spans="1:10" ht="14.1" customHeight="1" x14ac:dyDescent="0.2">
      <c r="C125" s="41"/>
      <c r="D125" s="42"/>
      <c r="E125" s="43"/>
      <c r="F125" s="44"/>
    </row>
    <row r="126" spans="1:10" ht="14.1" customHeight="1" x14ac:dyDescent="0.2">
      <c r="C126" s="41"/>
      <c r="D126" s="42"/>
      <c r="E126" s="43"/>
      <c r="F126" s="44"/>
    </row>
    <row r="127" spans="1:10" ht="14.1" customHeight="1" x14ac:dyDescent="0.2">
      <c r="C127" s="41"/>
      <c r="D127" s="42"/>
      <c r="E127" s="43"/>
      <c r="F127" s="44"/>
    </row>
    <row r="128" spans="1:10" ht="14.1" customHeight="1" x14ac:dyDescent="0.2">
      <c r="C128" s="41"/>
      <c r="D128" s="42"/>
      <c r="E128" s="43"/>
      <c r="F128" s="44"/>
    </row>
    <row r="129" spans="3:6" ht="14.1" customHeight="1" x14ac:dyDescent="0.2">
      <c r="C129" s="41"/>
      <c r="D129" s="42"/>
      <c r="E129" s="43"/>
      <c r="F129" s="44"/>
    </row>
    <row r="130" spans="3:6" ht="14.1" customHeight="1" x14ac:dyDescent="0.2">
      <c r="C130" s="41"/>
      <c r="D130" s="42"/>
      <c r="E130" s="43"/>
      <c r="F130" s="44"/>
    </row>
    <row r="131" spans="3:6" ht="14.1" customHeight="1" x14ac:dyDescent="0.2">
      <c r="C131" s="41"/>
      <c r="D131" s="42"/>
      <c r="E131" s="43"/>
      <c r="F131" s="44"/>
    </row>
    <row r="132" spans="3:6" ht="14.1" customHeight="1" x14ac:dyDescent="0.2">
      <c r="C132" s="41"/>
      <c r="D132" s="42"/>
      <c r="E132" s="43"/>
      <c r="F132" s="44"/>
    </row>
    <row r="133" spans="3:6" ht="14.1" customHeight="1" x14ac:dyDescent="0.2">
      <c r="C133" s="41"/>
      <c r="D133" s="42"/>
      <c r="E133" s="43"/>
      <c r="F133" s="44"/>
    </row>
    <row r="134" spans="3:6" ht="14.1" customHeight="1" x14ac:dyDescent="0.2">
      <c r="C134" s="41"/>
      <c r="D134" s="42"/>
      <c r="E134" s="43"/>
      <c r="F134" s="44"/>
    </row>
    <row r="135" spans="3:6" ht="14.1" customHeight="1" x14ac:dyDescent="0.2">
      <c r="C135" s="41"/>
      <c r="D135" s="42"/>
      <c r="E135" s="43"/>
      <c r="F135" s="44"/>
    </row>
    <row r="136" spans="3:6" ht="14.1" customHeight="1" x14ac:dyDescent="0.2">
      <c r="C136" s="41"/>
      <c r="D136" s="42"/>
      <c r="E136" s="43"/>
      <c r="F136" s="44"/>
    </row>
    <row r="137" spans="3:6" ht="14.1" customHeight="1" x14ac:dyDescent="0.2">
      <c r="C137" s="41"/>
      <c r="D137" s="42"/>
      <c r="E137" s="43"/>
      <c r="F137" s="44"/>
    </row>
    <row r="138" spans="3:6" ht="14.1" customHeight="1" x14ac:dyDescent="0.2">
      <c r="C138" s="41"/>
      <c r="D138" s="42"/>
      <c r="E138" s="43"/>
      <c r="F138" s="44"/>
    </row>
    <row r="139" spans="3:6" ht="14.1" customHeight="1" x14ac:dyDescent="0.2">
      <c r="C139" s="41"/>
      <c r="D139" s="42"/>
      <c r="E139" s="43"/>
      <c r="F139" s="44"/>
    </row>
    <row r="140" spans="3:6" ht="14.1" customHeight="1" x14ac:dyDescent="0.2">
      <c r="C140" s="41"/>
      <c r="D140" s="42"/>
      <c r="E140" s="43"/>
      <c r="F140" s="44"/>
    </row>
    <row r="141" spans="3:6" ht="14.1" customHeight="1" x14ac:dyDescent="0.2">
      <c r="C141" s="41"/>
      <c r="D141" s="42"/>
      <c r="E141" s="43"/>
      <c r="F141" s="44"/>
    </row>
    <row r="142" spans="3:6" ht="14.1" customHeight="1" x14ac:dyDescent="0.2">
      <c r="C142" s="41"/>
      <c r="D142" s="42"/>
      <c r="E142" s="43"/>
      <c r="F142" s="44"/>
    </row>
    <row r="143" spans="3:6" ht="14.1" customHeight="1" x14ac:dyDescent="0.2">
      <c r="C143" s="41"/>
      <c r="D143" s="42"/>
      <c r="E143" s="43"/>
      <c r="F143" s="44"/>
    </row>
    <row r="144" spans="3:6" ht="14.1" customHeight="1" x14ac:dyDescent="0.2">
      <c r="C144" s="41"/>
      <c r="D144" s="42"/>
      <c r="E144" s="43"/>
      <c r="F144" s="44"/>
    </row>
    <row r="145" spans="3:6" ht="14.1" customHeight="1" x14ac:dyDescent="0.2">
      <c r="C145" s="41"/>
      <c r="D145" s="42"/>
      <c r="E145" s="43"/>
      <c r="F145" s="44"/>
    </row>
    <row r="146" spans="3:6" ht="14.1" customHeight="1" x14ac:dyDescent="0.2">
      <c r="C146" s="41"/>
      <c r="D146" s="42"/>
      <c r="E146" s="43"/>
      <c r="F146" s="44"/>
    </row>
    <row r="147" spans="3:6" ht="14.1" customHeight="1" x14ac:dyDescent="0.2">
      <c r="C147" s="41"/>
      <c r="D147" s="42"/>
      <c r="E147" s="43"/>
      <c r="F147" s="44"/>
    </row>
    <row r="148" spans="3:6" ht="14.1" customHeight="1" x14ac:dyDescent="0.2">
      <c r="C148" s="41"/>
      <c r="D148" s="42"/>
      <c r="E148" s="43"/>
      <c r="F148" s="44"/>
    </row>
    <row r="149" spans="3:6" ht="14.1" customHeight="1" x14ac:dyDescent="0.2">
      <c r="C149" s="41"/>
      <c r="D149" s="42"/>
      <c r="E149" s="43"/>
      <c r="F149" s="44"/>
    </row>
    <row r="150" spans="3:6" ht="14.1" customHeight="1" x14ac:dyDescent="0.2">
      <c r="C150" s="41"/>
      <c r="D150" s="42"/>
      <c r="E150" s="43"/>
      <c r="F150" s="44"/>
    </row>
    <row r="151" spans="3:6" ht="14.1" customHeight="1" x14ac:dyDescent="0.2">
      <c r="C151" s="41"/>
      <c r="D151" s="42"/>
      <c r="E151" s="43"/>
      <c r="F151" s="44"/>
    </row>
    <row r="152" spans="3:6" ht="14.1" customHeight="1" x14ac:dyDescent="0.2">
      <c r="C152" s="41"/>
      <c r="D152" s="42"/>
      <c r="E152" s="43"/>
      <c r="F152" s="44"/>
    </row>
    <row r="153" spans="3:6" ht="14.1" customHeight="1" x14ac:dyDescent="0.2">
      <c r="C153" s="41"/>
      <c r="D153" s="42"/>
      <c r="E153" s="43"/>
      <c r="F153" s="44"/>
    </row>
    <row r="154" spans="3:6" ht="14.1" customHeight="1" x14ac:dyDescent="0.2">
      <c r="C154" s="41"/>
      <c r="D154" s="42"/>
      <c r="E154" s="43"/>
      <c r="F154" s="44"/>
    </row>
    <row r="155" spans="3:6" ht="14.1" customHeight="1" x14ac:dyDescent="0.2">
      <c r="C155" s="41"/>
      <c r="D155" s="42"/>
      <c r="E155" s="43"/>
      <c r="F155" s="44"/>
    </row>
    <row r="156" spans="3:6" ht="14.1" customHeight="1" x14ac:dyDescent="0.2">
      <c r="C156" s="41"/>
      <c r="D156" s="42"/>
      <c r="E156" s="43"/>
      <c r="F156" s="44"/>
    </row>
    <row r="157" spans="3:6" ht="14.1" customHeight="1" x14ac:dyDescent="0.2">
      <c r="C157" s="41"/>
      <c r="D157" s="42"/>
      <c r="E157" s="43"/>
      <c r="F157" s="44"/>
    </row>
    <row r="158" spans="3:6" ht="14.1" customHeight="1" x14ac:dyDescent="0.2">
      <c r="C158" s="41"/>
      <c r="D158" s="42"/>
      <c r="E158" s="43"/>
      <c r="F158" s="44"/>
    </row>
    <row r="159" spans="3:6" ht="14.1" customHeight="1" x14ac:dyDescent="0.2">
      <c r="C159" s="41"/>
      <c r="D159" s="42"/>
      <c r="E159" s="43"/>
      <c r="F159" s="44"/>
    </row>
    <row r="160" spans="3:6" ht="14.1" customHeight="1" x14ac:dyDescent="0.2">
      <c r="C160" s="41"/>
      <c r="D160" s="42"/>
      <c r="E160" s="43"/>
      <c r="F160" s="44"/>
    </row>
    <row r="161" spans="3:6" ht="14.1" customHeight="1" x14ac:dyDescent="0.2">
      <c r="C161" s="41"/>
      <c r="D161" s="42"/>
      <c r="E161" s="43"/>
      <c r="F161" s="44"/>
    </row>
    <row r="162" spans="3:6" ht="14.1" customHeight="1" x14ac:dyDescent="0.2">
      <c r="C162" s="41"/>
      <c r="D162" s="42"/>
      <c r="E162" s="43"/>
      <c r="F162" s="44"/>
    </row>
    <row r="163" spans="3:6" ht="14.1" customHeight="1" x14ac:dyDescent="0.2">
      <c r="C163" s="41"/>
      <c r="D163" s="42"/>
      <c r="E163" s="43"/>
      <c r="F163" s="44"/>
    </row>
    <row r="164" spans="3:6" ht="14.1" customHeight="1" x14ac:dyDescent="0.2">
      <c r="C164" s="41"/>
      <c r="D164" s="42"/>
      <c r="E164" s="43"/>
      <c r="F164" s="44"/>
    </row>
    <row r="165" spans="3:6" ht="14.1" customHeight="1" x14ac:dyDescent="0.2">
      <c r="C165" s="41"/>
      <c r="D165" s="42"/>
      <c r="E165" s="43"/>
      <c r="F165" s="44"/>
    </row>
    <row r="166" spans="3:6" ht="14.1" customHeight="1" x14ac:dyDescent="0.2">
      <c r="C166" s="41"/>
      <c r="D166" s="42"/>
      <c r="E166" s="43"/>
      <c r="F166" s="44"/>
    </row>
    <row r="167" spans="3:6" ht="14.1" customHeight="1" x14ac:dyDescent="0.2">
      <c r="C167" s="41"/>
      <c r="D167" s="42"/>
      <c r="E167" s="43"/>
      <c r="F167" s="44"/>
    </row>
    <row r="168" spans="3:6" ht="14.1" customHeight="1" x14ac:dyDescent="0.2">
      <c r="C168" s="41"/>
      <c r="D168" s="42"/>
      <c r="E168" s="43"/>
      <c r="F168" s="44"/>
    </row>
    <row r="169" spans="3:6" ht="14.1" customHeight="1" x14ac:dyDescent="0.2">
      <c r="C169" s="41"/>
      <c r="D169" s="42"/>
      <c r="E169" s="43"/>
      <c r="F169" s="44"/>
    </row>
    <row r="170" spans="3:6" ht="14.1" customHeight="1" x14ac:dyDescent="0.2">
      <c r="C170" s="41"/>
      <c r="D170" s="42"/>
      <c r="E170" s="43"/>
      <c r="F170" s="44"/>
    </row>
    <row r="171" spans="3:6" ht="14.1" customHeight="1" x14ac:dyDescent="0.2">
      <c r="C171" s="41"/>
      <c r="D171" s="42"/>
      <c r="E171" s="43"/>
      <c r="F171" s="44"/>
    </row>
    <row r="172" spans="3:6" ht="14.1" customHeight="1" x14ac:dyDescent="0.2">
      <c r="C172" s="41"/>
      <c r="D172" s="42"/>
      <c r="E172" s="43"/>
      <c r="F172" s="44"/>
    </row>
    <row r="173" spans="3:6" ht="14.1" customHeight="1" x14ac:dyDescent="0.2">
      <c r="C173" s="41"/>
      <c r="D173" s="42"/>
      <c r="E173" s="43"/>
      <c r="F173" s="44"/>
    </row>
    <row r="174" spans="3:6" ht="14.1" customHeight="1" x14ac:dyDescent="0.2">
      <c r="C174" s="41"/>
      <c r="D174" s="42"/>
      <c r="E174" s="43"/>
      <c r="F174" s="44"/>
    </row>
    <row r="175" spans="3:6" ht="14.1" customHeight="1" x14ac:dyDescent="0.2">
      <c r="C175" s="41"/>
      <c r="D175" s="42"/>
      <c r="E175" s="43"/>
      <c r="F175" s="44"/>
    </row>
    <row r="176" spans="3:6" ht="14.1" customHeight="1" x14ac:dyDescent="0.2">
      <c r="C176" s="41"/>
      <c r="D176" s="42"/>
      <c r="E176" s="43"/>
      <c r="F176" s="44"/>
    </row>
    <row r="177" spans="3:6" ht="14.1" customHeight="1" x14ac:dyDescent="0.2">
      <c r="C177" s="41"/>
      <c r="D177" s="42"/>
      <c r="E177" s="43"/>
      <c r="F177" s="44"/>
    </row>
    <row r="178" spans="3:6" ht="14.1" customHeight="1" x14ac:dyDescent="0.2">
      <c r="C178" s="41"/>
      <c r="D178" s="42"/>
      <c r="E178" s="43"/>
      <c r="F178" s="44"/>
    </row>
    <row r="179" spans="3:6" ht="14.1" customHeight="1" x14ac:dyDescent="0.2">
      <c r="C179" s="41"/>
      <c r="D179" s="42"/>
      <c r="E179" s="43"/>
      <c r="F179" s="44"/>
    </row>
    <row r="180" spans="3:6" ht="14.1" customHeight="1" x14ac:dyDescent="0.2">
      <c r="C180" s="41"/>
      <c r="D180" s="42"/>
      <c r="E180" s="43"/>
      <c r="F180" s="44"/>
    </row>
    <row r="181" spans="3:6" ht="14.1" customHeight="1" x14ac:dyDescent="0.2">
      <c r="C181" s="41"/>
      <c r="D181" s="42"/>
      <c r="E181" s="43"/>
      <c r="F181" s="44"/>
    </row>
    <row r="182" spans="3:6" ht="14.1" customHeight="1" x14ac:dyDescent="0.2">
      <c r="C182" s="41"/>
      <c r="D182" s="42"/>
      <c r="E182" s="43"/>
      <c r="F182" s="44"/>
    </row>
    <row r="183" spans="3:6" ht="14.1" customHeight="1" x14ac:dyDescent="0.2">
      <c r="C183" s="41"/>
      <c r="D183" s="42"/>
      <c r="E183" s="43"/>
      <c r="F183" s="44"/>
    </row>
    <row r="184" spans="3:6" ht="14.1" customHeight="1" x14ac:dyDescent="0.2">
      <c r="C184" s="41"/>
      <c r="D184" s="42"/>
      <c r="E184" s="43"/>
      <c r="F184" s="44"/>
    </row>
    <row r="185" spans="3:6" ht="14.1" customHeight="1" x14ac:dyDescent="0.2">
      <c r="C185" s="41"/>
      <c r="D185" s="42"/>
      <c r="E185" s="43"/>
      <c r="F185" s="44"/>
    </row>
    <row r="186" spans="3:6" ht="14.1" customHeight="1" x14ac:dyDescent="0.2">
      <c r="C186" s="41"/>
      <c r="D186" s="42"/>
      <c r="E186" s="43"/>
      <c r="F186" s="44"/>
    </row>
    <row r="187" spans="3:6" ht="14.1" customHeight="1" x14ac:dyDescent="0.2">
      <c r="C187" s="41"/>
      <c r="D187" s="42"/>
      <c r="E187" s="43"/>
      <c r="F187" s="44"/>
    </row>
    <row r="188" spans="3:6" ht="14.1" customHeight="1" x14ac:dyDescent="0.2">
      <c r="C188" s="41"/>
      <c r="D188" s="42"/>
      <c r="E188" s="43"/>
      <c r="F188" s="44"/>
    </row>
    <row r="189" spans="3:6" ht="14.1" customHeight="1" x14ac:dyDescent="0.2">
      <c r="C189" s="41"/>
      <c r="D189" s="42"/>
      <c r="E189" s="43"/>
      <c r="F189" s="44"/>
    </row>
    <row r="190" spans="3:6" ht="14.1" customHeight="1" x14ac:dyDescent="0.2">
      <c r="C190" s="41"/>
      <c r="D190" s="42"/>
      <c r="E190" s="43"/>
      <c r="F190" s="44"/>
    </row>
    <row r="191" spans="3:6" ht="14.1" customHeight="1" x14ac:dyDescent="0.2">
      <c r="C191" s="41"/>
      <c r="D191" s="42"/>
      <c r="E191" s="43"/>
      <c r="F191" s="44"/>
    </row>
    <row r="192" spans="3:6" ht="14.1" customHeight="1" x14ac:dyDescent="0.2">
      <c r="C192" s="41"/>
      <c r="D192" s="42"/>
      <c r="E192" s="43"/>
      <c r="F192" s="44"/>
    </row>
    <row r="193" spans="3:6" ht="14.1" customHeight="1" x14ac:dyDescent="0.2">
      <c r="C193" s="41"/>
      <c r="D193" s="42"/>
      <c r="E193" s="43"/>
      <c r="F193" s="44"/>
    </row>
    <row r="194" spans="3:6" ht="14.1" customHeight="1" x14ac:dyDescent="0.2">
      <c r="C194" s="41"/>
      <c r="D194" s="42"/>
      <c r="E194" s="43"/>
      <c r="F194" s="44"/>
    </row>
    <row r="195" spans="3:6" ht="14.1" customHeight="1" x14ac:dyDescent="0.2">
      <c r="C195" s="41"/>
      <c r="D195" s="42"/>
      <c r="E195" s="43"/>
      <c r="F195" s="44"/>
    </row>
    <row r="196" spans="3:6" ht="14.1" customHeight="1" x14ac:dyDescent="0.2">
      <c r="C196" s="41"/>
      <c r="D196" s="42"/>
      <c r="E196" s="43"/>
      <c r="F196" s="44"/>
    </row>
    <row r="197" spans="3:6" ht="14.1" customHeight="1" x14ac:dyDescent="0.2">
      <c r="C197" s="41"/>
      <c r="D197" s="42"/>
      <c r="E197" s="43"/>
      <c r="F197" s="44"/>
    </row>
    <row r="198" spans="3:6" ht="14.1" customHeight="1" x14ac:dyDescent="0.2">
      <c r="C198" s="41"/>
      <c r="D198" s="42"/>
      <c r="E198" s="43"/>
      <c r="F198" s="44"/>
    </row>
    <row r="199" spans="3:6" ht="14.1" customHeight="1" x14ac:dyDescent="0.2">
      <c r="C199" s="41"/>
      <c r="D199" s="42"/>
      <c r="E199" s="43"/>
      <c r="F199" s="44"/>
    </row>
    <row r="200" spans="3:6" ht="14.1" customHeight="1" x14ac:dyDescent="0.2">
      <c r="C200" s="41"/>
      <c r="D200" s="42"/>
      <c r="E200" s="43"/>
      <c r="F200" s="44"/>
    </row>
    <row r="201" spans="3:6" ht="14.1" customHeight="1" x14ac:dyDescent="0.2">
      <c r="C201" s="41"/>
      <c r="D201" s="42"/>
      <c r="E201" s="43"/>
      <c r="F201" s="44"/>
    </row>
    <row r="202" spans="3:6" ht="14.1" customHeight="1" x14ac:dyDescent="0.2">
      <c r="C202" s="41"/>
      <c r="D202" s="42"/>
      <c r="E202" s="43"/>
      <c r="F202" s="44"/>
    </row>
    <row r="203" spans="3:6" ht="14.1" customHeight="1" x14ac:dyDescent="0.2">
      <c r="C203" s="41"/>
      <c r="D203" s="42"/>
      <c r="E203" s="43"/>
      <c r="F203" s="44"/>
    </row>
    <row r="204" spans="3:6" ht="14.1" customHeight="1" x14ac:dyDescent="0.2">
      <c r="C204" s="41"/>
      <c r="D204" s="42"/>
      <c r="E204" s="43"/>
      <c r="F204" s="44"/>
    </row>
    <row r="205" spans="3:6" ht="14.1" customHeight="1" x14ac:dyDescent="0.2">
      <c r="C205" s="41"/>
      <c r="D205" s="42"/>
      <c r="E205" s="43"/>
      <c r="F205" s="44"/>
    </row>
    <row r="206" spans="3:6" ht="14.1" customHeight="1" x14ac:dyDescent="0.2">
      <c r="C206" s="41"/>
      <c r="D206" s="42"/>
      <c r="E206" s="43"/>
      <c r="F206" s="44"/>
    </row>
    <row r="207" spans="3:6" ht="14.1" customHeight="1" x14ac:dyDescent="0.2">
      <c r="C207" s="41"/>
      <c r="D207" s="42"/>
      <c r="E207" s="43"/>
      <c r="F207" s="44"/>
    </row>
    <row r="208" spans="3:6" ht="14.1" customHeight="1" x14ac:dyDescent="0.2">
      <c r="C208" s="41"/>
      <c r="D208" s="42"/>
      <c r="E208" s="43"/>
      <c r="F208" s="44"/>
    </row>
    <row r="209" spans="3:6" ht="14.1" customHeight="1" x14ac:dyDescent="0.2">
      <c r="C209" s="41"/>
      <c r="D209" s="42"/>
      <c r="E209" s="43"/>
      <c r="F209" s="44"/>
    </row>
    <row r="210" spans="3:6" ht="14.1" customHeight="1" x14ac:dyDescent="0.2">
      <c r="C210" s="41"/>
      <c r="D210" s="42"/>
      <c r="E210" s="43"/>
      <c r="F210" s="44"/>
    </row>
    <row r="211" spans="3:6" ht="14.1" customHeight="1" x14ac:dyDescent="0.2">
      <c r="C211" s="41"/>
      <c r="D211" s="42"/>
      <c r="E211" s="43"/>
      <c r="F211" s="44"/>
    </row>
    <row r="212" spans="3:6" ht="14.1" customHeight="1" x14ac:dyDescent="0.2">
      <c r="C212" s="41"/>
      <c r="D212" s="42"/>
      <c r="E212" s="43"/>
      <c r="F212" s="44"/>
    </row>
    <row r="213" spans="3:6" ht="14.1" customHeight="1" x14ac:dyDescent="0.2">
      <c r="C213" s="41"/>
      <c r="D213" s="42"/>
      <c r="E213" s="43"/>
      <c r="F213" s="44"/>
    </row>
    <row r="214" spans="3:6" ht="14.1" customHeight="1" x14ac:dyDescent="0.2">
      <c r="C214" s="41"/>
      <c r="D214" s="42"/>
      <c r="E214" s="43"/>
      <c r="F214" s="44"/>
    </row>
    <row r="215" spans="3:6" ht="14.1" customHeight="1" x14ac:dyDescent="0.2">
      <c r="C215" s="41"/>
      <c r="D215" s="42"/>
      <c r="E215" s="43"/>
      <c r="F215" s="44"/>
    </row>
    <row r="216" spans="3:6" ht="14.1" customHeight="1" x14ac:dyDescent="0.2">
      <c r="C216" s="41"/>
      <c r="D216" s="42"/>
      <c r="E216" s="43"/>
      <c r="F216" s="44"/>
    </row>
    <row r="217" spans="3:6" ht="14.1" customHeight="1" x14ac:dyDescent="0.2">
      <c r="C217" s="41"/>
      <c r="D217" s="42"/>
      <c r="E217" s="43"/>
      <c r="F217" s="44"/>
    </row>
    <row r="218" spans="3:6" ht="14.1" customHeight="1" x14ac:dyDescent="0.2">
      <c r="C218" s="41"/>
      <c r="D218" s="42"/>
      <c r="E218" s="43"/>
      <c r="F218" s="44"/>
    </row>
    <row r="219" spans="3:6" ht="14.1" customHeight="1" x14ac:dyDescent="0.2">
      <c r="C219" s="41"/>
      <c r="D219" s="42"/>
      <c r="E219" s="43"/>
      <c r="F219" s="44"/>
    </row>
    <row r="220" spans="3:6" ht="14.1" customHeight="1" x14ac:dyDescent="0.2">
      <c r="C220" s="41"/>
      <c r="D220" s="42"/>
      <c r="E220" s="43"/>
      <c r="F220" s="44"/>
    </row>
    <row r="221" spans="3:6" ht="14.1" customHeight="1" x14ac:dyDescent="0.2">
      <c r="C221" s="41"/>
      <c r="D221" s="42"/>
      <c r="E221" s="43"/>
      <c r="F221" s="44"/>
    </row>
    <row r="222" spans="3:6" ht="14.1" customHeight="1" x14ac:dyDescent="0.2">
      <c r="C222" s="41"/>
      <c r="D222" s="42"/>
      <c r="E222" s="43"/>
      <c r="F222" s="44"/>
    </row>
    <row r="223" spans="3:6" ht="14.1" customHeight="1" x14ac:dyDescent="0.2">
      <c r="C223" s="41"/>
      <c r="D223" s="42"/>
      <c r="E223" s="43"/>
      <c r="F223" s="44"/>
    </row>
    <row r="224" spans="3:6" ht="14.1" customHeight="1" x14ac:dyDescent="0.2">
      <c r="C224" s="41"/>
      <c r="D224" s="42"/>
      <c r="E224" s="43"/>
      <c r="F224" s="44"/>
    </row>
    <row r="225" spans="3:6" ht="14.1" customHeight="1" x14ac:dyDescent="0.2">
      <c r="C225" s="41"/>
      <c r="D225" s="42"/>
      <c r="E225" s="43"/>
      <c r="F225" s="44"/>
    </row>
    <row r="226" spans="3:6" ht="14.1" customHeight="1" x14ac:dyDescent="0.2">
      <c r="C226" s="41"/>
      <c r="D226" s="42"/>
      <c r="E226" s="43"/>
      <c r="F226" s="44"/>
    </row>
    <row r="227" spans="3:6" ht="14.1" customHeight="1" x14ac:dyDescent="0.2">
      <c r="C227" s="41"/>
      <c r="D227" s="42"/>
      <c r="E227" s="43"/>
      <c r="F227" s="44"/>
    </row>
    <row r="228" spans="3:6" ht="14.1" customHeight="1" x14ac:dyDescent="0.2">
      <c r="C228" s="41"/>
      <c r="D228" s="42"/>
      <c r="E228" s="43"/>
      <c r="F228" s="44"/>
    </row>
    <row r="229" spans="3:6" ht="14.1" customHeight="1" x14ac:dyDescent="0.2">
      <c r="C229" s="41"/>
      <c r="D229" s="42"/>
      <c r="E229" s="43"/>
      <c r="F229" s="44"/>
    </row>
    <row r="230" spans="3:6" ht="14.1" customHeight="1" x14ac:dyDescent="0.2">
      <c r="C230" s="41"/>
      <c r="D230" s="42"/>
      <c r="E230" s="43"/>
      <c r="F230" s="44"/>
    </row>
    <row r="231" spans="3:6" ht="14.1" customHeight="1" x14ac:dyDescent="0.2">
      <c r="C231" s="41"/>
      <c r="D231" s="42"/>
      <c r="E231" s="43"/>
      <c r="F231" s="44"/>
    </row>
    <row r="232" spans="3:6" ht="14.1" customHeight="1" x14ac:dyDescent="0.2">
      <c r="C232" s="41"/>
      <c r="D232" s="42"/>
      <c r="E232" s="43"/>
      <c r="F232" s="44"/>
    </row>
    <row r="233" spans="3:6" ht="14.1" customHeight="1" x14ac:dyDescent="0.2">
      <c r="C233" s="41"/>
      <c r="D233" s="42"/>
      <c r="E233" s="43"/>
      <c r="F233" s="44"/>
    </row>
    <row r="234" spans="3:6" ht="14.1" customHeight="1" x14ac:dyDescent="0.2">
      <c r="C234" s="41"/>
      <c r="D234" s="42"/>
      <c r="E234" s="43"/>
      <c r="F234" s="44"/>
    </row>
    <row r="235" spans="3:6" ht="14.1" customHeight="1" x14ac:dyDescent="0.2">
      <c r="C235" s="41"/>
      <c r="D235" s="42"/>
      <c r="E235" s="43"/>
      <c r="F235" s="44"/>
    </row>
    <row r="236" spans="3:6" ht="14.1" customHeight="1" x14ac:dyDescent="0.2">
      <c r="C236" s="41"/>
      <c r="D236" s="42"/>
      <c r="E236" s="43"/>
      <c r="F236" s="44"/>
    </row>
    <row r="237" spans="3:6" ht="14.1" customHeight="1" x14ac:dyDescent="0.2">
      <c r="C237" s="41"/>
      <c r="D237" s="42"/>
      <c r="E237" s="43"/>
      <c r="F237" s="44"/>
    </row>
    <row r="238" spans="3:6" ht="14.1" customHeight="1" x14ac:dyDescent="0.2">
      <c r="C238" s="41"/>
      <c r="D238" s="42"/>
      <c r="E238" s="43"/>
      <c r="F238" s="44"/>
    </row>
    <row r="239" spans="3:6" ht="14.1" customHeight="1" x14ac:dyDescent="0.2">
      <c r="C239" s="41"/>
      <c r="D239" s="42"/>
      <c r="E239" s="43"/>
      <c r="F239" s="44"/>
    </row>
    <row r="240" spans="3:6" ht="14.1" customHeight="1" x14ac:dyDescent="0.2">
      <c r="C240" s="41"/>
      <c r="D240" s="42"/>
      <c r="E240" s="43"/>
      <c r="F240" s="44"/>
    </row>
    <row r="241" spans="3:6" ht="14.1" customHeight="1" x14ac:dyDescent="0.2">
      <c r="C241" s="41"/>
      <c r="D241" s="42"/>
      <c r="E241" s="43"/>
      <c r="F241" s="44"/>
    </row>
    <row r="242" spans="3:6" ht="14.1" customHeight="1" x14ac:dyDescent="0.2">
      <c r="C242" s="41"/>
      <c r="D242" s="42"/>
      <c r="E242" s="43"/>
      <c r="F242" s="44"/>
    </row>
    <row r="243" spans="3:6" ht="14.1" customHeight="1" x14ac:dyDescent="0.2">
      <c r="C243" s="41"/>
      <c r="D243" s="42"/>
      <c r="E243" s="43"/>
      <c r="F243" s="44"/>
    </row>
    <row r="244" spans="3:6" ht="14.1" customHeight="1" x14ac:dyDescent="0.2">
      <c r="C244" s="41"/>
      <c r="D244" s="42"/>
      <c r="E244" s="43"/>
      <c r="F244" s="44"/>
    </row>
    <row r="245" spans="3:6" ht="14.1" customHeight="1" x14ac:dyDescent="0.2">
      <c r="C245" s="41"/>
      <c r="D245" s="42"/>
      <c r="E245" s="43"/>
      <c r="F245" s="44"/>
    </row>
    <row r="246" spans="3:6" ht="14.1" customHeight="1" x14ac:dyDescent="0.2">
      <c r="C246" s="41"/>
      <c r="D246" s="42"/>
      <c r="E246" s="43"/>
      <c r="F246" s="44"/>
    </row>
    <row r="247" spans="3:6" ht="14.1" customHeight="1" x14ac:dyDescent="0.2">
      <c r="C247" s="41"/>
      <c r="D247" s="42"/>
      <c r="E247" s="43"/>
      <c r="F247" s="44"/>
    </row>
    <row r="248" spans="3:6" ht="14.1" customHeight="1" x14ac:dyDescent="0.2">
      <c r="C248" s="41"/>
      <c r="D248" s="42"/>
      <c r="E248" s="43"/>
      <c r="F248" s="44"/>
    </row>
    <row r="249" spans="3:6" ht="14.1" customHeight="1" x14ac:dyDescent="0.2">
      <c r="C249" s="41"/>
      <c r="D249" s="42"/>
      <c r="E249" s="43"/>
      <c r="F249" s="44"/>
    </row>
    <row r="250" spans="3:6" ht="14.1" customHeight="1" x14ac:dyDescent="0.2">
      <c r="C250" s="41"/>
      <c r="D250" s="42"/>
      <c r="E250" s="43"/>
      <c r="F250" s="44"/>
    </row>
    <row r="251" spans="3:6" ht="14.1" customHeight="1" x14ac:dyDescent="0.2">
      <c r="C251" s="41"/>
      <c r="D251" s="42"/>
      <c r="E251" s="43"/>
      <c r="F251" s="44"/>
    </row>
    <row r="252" spans="3:6" ht="14.1" customHeight="1" x14ac:dyDescent="0.2">
      <c r="C252" s="41"/>
      <c r="D252" s="42"/>
      <c r="E252" s="43"/>
      <c r="F252" s="44"/>
    </row>
    <row r="253" spans="3:6" ht="14.1" customHeight="1" x14ac:dyDescent="0.2">
      <c r="C253" s="41"/>
      <c r="D253" s="42"/>
      <c r="E253" s="43"/>
      <c r="F253" s="44"/>
    </row>
    <row r="254" spans="3:6" ht="14.1" customHeight="1" x14ac:dyDescent="0.2">
      <c r="C254" s="41"/>
      <c r="D254" s="42"/>
      <c r="E254" s="43"/>
      <c r="F254" s="44"/>
    </row>
    <row r="255" spans="3:6" ht="14.1" customHeight="1" x14ac:dyDescent="0.2">
      <c r="C255" s="41"/>
      <c r="D255" s="42"/>
      <c r="E255" s="43"/>
      <c r="F255" s="44"/>
    </row>
    <row r="256" spans="3:6" ht="14.1" customHeight="1" x14ac:dyDescent="0.2">
      <c r="C256" s="41"/>
      <c r="D256" s="42"/>
      <c r="E256" s="43"/>
      <c r="F256" s="44"/>
    </row>
    <row r="257" spans="3:6" ht="14.1" customHeight="1" x14ac:dyDescent="0.2">
      <c r="C257" s="41"/>
      <c r="D257" s="42"/>
      <c r="E257" s="43"/>
      <c r="F257" s="44"/>
    </row>
    <row r="258" spans="3:6" ht="14.1" customHeight="1" x14ac:dyDescent="0.2">
      <c r="C258" s="41"/>
      <c r="D258" s="42"/>
      <c r="E258" s="43"/>
      <c r="F258" s="44"/>
    </row>
    <row r="259" spans="3:6" ht="14.1" customHeight="1" x14ac:dyDescent="0.2">
      <c r="C259" s="41"/>
      <c r="D259" s="42"/>
      <c r="E259" s="43"/>
      <c r="F259" s="44"/>
    </row>
    <row r="260" spans="3:6" ht="14.1" customHeight="1" x14ac:dyDescent="0.2">
      <c r="C260" s="41"/>
      <c r="D260" s="42"/>
      <c r="E260" s="43"/>
      <c r="F260" s="44"/>
    </row>
    <row r="261" spans="3:6" ht="14.1" customHeight="1" x14ac:dyDescent="0.2">
      <c r="C261" s="41"/>
      <c r="D261" s="42"/>
      <c r="E261" s="43"/>
      <c r="F261" s="44"/>
    </row>
    <row r="262" spans="3:6" ht="14.1" customHeight="1" x14ac:dyDescent="0.2">
      <c r="C262" s="41"/>
      <c r="D262" s="42"/>
      <c r="E262" s="43"/>
      <c r="F262" s="44"/>
    </row>
    <row r="263" spans="3:6" ht="14.1" customHeight="1" x14ac:dyDescent="0.2">
      <c r="C263" s="41"/>
      <c r="D263" s="42"/>
      <c r="E263" s="43"/>
      <c r="F263" s="44"/>
    </row>
    <row r="264" spans="3:6" ht="14.1" customHeight="1" x14ac:dyDescent="0.2">
      <c r="C264" s="41"/>
      <c r="D264" s="42"/>
      <c r="E264" s="43"/>
      <c r="F264" s="44"/>
    </row>
    <row r="265" spans="3:6" ht="14.1" customHeight="1" x14ac:dyDescent="0.2">
      <c r="C265" s="41"/>
      <c r="D265" s="42"/>
      <c r="E265" s="43"/>
      <c r="F265" s="44"/>
    </row>
    <row r="266" spans="3:6" ht="14.1" customHeight="1" x14ac:dyDescent="0.2">
      <c r="C266" s="41"/>
      <c r="D266" s="42"/>
      <c r="E266" s="43"/>
      <c r="F266" s="44"/>
    </row>
    <row r="267" spans="3:6" ht="14.1" customHeight="1" x14ac:dyDescent="0.2">
      <c r="C267" s="41"/>
      <c r="D267" s="42"/>
      <c r="E267" s="43"/>
      <c r="F267" s="44"/>
    </row>
    <row r="268" spans="3:6" ht="14.1" customHeight="1" x14ac:dyDescent="0.2">
      <c r="C268" s="41"/>
      <c r="D268" s="42"/>
      <c r="E268" s="43"/>
      <c r="F268" s="44"/>
    </row>
    <row r="269" spans="3:6" ht="14.1" customHeight="1" x14ac:dyDescent="0.2">
      <c r="C269" s="41"/>
      <c r="D269" s="42"/>
      <c r="E269" s="43"/>
      <c r="F269" s="44"/>
    </row>
    <row r="270" spans="3:6" ht="14.1" customHeight="1" x14ac:dyDescent="0.2">
      <c r="C270" s="41"/>
      <c r="D270" s="42"/>
      <c r="E270" s="43"/>
      <c r="F270" s="44"/>
    </row>
    <row r="271" spans="3:6" ht="14.1" customHeight="1" x14ac:dyDescent="0.2">
      <c r="C271" s="41"/>
      <c r="D271" s="42"/>
      <c r="E271" s="43"/>
      <c r="F271" s="44"/>
    </row>
    <row r="272" spans="3:6" ht="14.1" customHeight="1" x14ac:dyDescent="0.2">
      <c r="C272" s="41"/>
      <c r="D272" s="42"/>
      <c r="E272" s="43"/>
      <c r="F272" s="44"/>
    </row>
    <row r="273" spans="3:6" ht="14.1" customHeight="1" x14ac:dyDescent="0.2">
      <c r="C273" s="41"/>
      <c r="D273" s="42"/>
      <c r="E273" s="43"/>
      <c r="F273" s="44"/>
    </row>
    <row r="274" spans="3:6" ht="14.1" customHeight="1" x14ac:dyDescent="0.2">
      <c r="C274" s="41"/>
      <c r="D274" s="42"/>
      <c r="E274" s="43"/>
      <c r="F274" s="44"/>
    </row>
    <row r="275" spans="3:6" ht="14.1" customHeight="1" x14ac:dyDescent="0.2">
      <c r="C275" s="41"/>
      <c r="D275" s="42"/>
      <c r="E275" s="43"/>
      <c r="F275" s="44"/>
    </row>
    <row r="276" spans="3:6" ht="14.1" customHeight="1" x14ac:dyDescent="0.2">
      <c r="C276" s="41"/>
      <c r="D276" s="42"/>
      <c r="E276" s="43"/>
      <c r="F276" s="44"/>
    </row>
    <row r="277" spans="3:6" ht="14.1" customHeight="1" x14ac:dyDescent="0.2">
      <c r="C277" s="41"/>
      <c r="D277" s="42"/>
      <c r="E277" s="43"/>
      <c r="F277" s="44"/>
    </row>
    <row r="278" spans="3:6" ht="14.1" customHeight="1" x14ac:dyDescent="0.2">
      <c r="C278" s="41"/>
      <c r="D278" s="42"/>
      <c r="E278" s="43"/>
      <c r="F278" s="44"/>
    </row>
    <row r="279" spans="3:6" ht="14.1" customHeight="1" x14ac:dyDescent="0.2">
      <c r="C279" s="41"/>
      <c r="D279" s="42"/>
      <c r="E279" s="43"/>
      <c r="F279" s="44"/>
    </row>
    <row r="280" spans="3:6" ht="14.1" customHeight="1" x14ac:dyDescent="0.2">
      <c r="C280" s="41"/>
      <c r="D280" s="42"/>
      <c r="E280" s="43"/>
      <c r="F280" s="44"/>
    </row>
    <row r="281" spans="3:6" ht="14.1" customHeight="1" x14ac:dyDescent="0.2">
      <c r="C281" s="41"/>
      <c r="D281" s="42"/>
      <c r="E281" s="43"/>
      <c r="F281" s="44"/>
    </row>
    <row r="282" spans="3:6" ht="14.1" customHeight="1" x14ac:dyDescent="0.2">
      <c r="C282" s="41"/>
      <c r="D282" s="42"/>
      <c r="E282" s="43"/>
      <c r="F282" s="44"/>
    </row>
    <row r="283" spans="3:6" ht="14.1" customHeight="1" x14ac:dyDescent="0.2">
      <c r="C283" s="41"/>
      <c r="D283" s="42"/>
      <c r="E283" s="43"/>
      <c r="F283" s="44"/>
    </row>
    <row r="284" spans="3:6" ht="14.1" customHeight="1" x14ac:dyDescent="0.2">
      <c r="C284" s="41"/>
      <c r="D284" s="42"/>
      <c r="E284" s="43"/>
      <c r="F284" s="44"/>
    </row>
    <row r="285" spans="3:6" ht="14.1" customHeight="1" x14ac:dyDescent="0.2">
      <c r="C285" s="41"/>
      <c r="D285" s="42"/>
      <c r="E285" s="43"/>
      <c r="F285" s="44"/>
    </row>
    <row r="286" spans="3:6" ht="14.1" customHeight="1" x14ac:dyDescent="0.2">
      <c r="C286" s="41"/>
      <c r="D286" s="42"/>
      <c r="E286" s="43"/>
      <c r="F286" s="44"/>
    </row>
    <row r="287" spans="3:6" ht="14.1" customHeight="1" x14ac:dyDescent="0.2">
      <c r="C287" s="41"/>
      <c r="D287" s="42"/>
      <c r="E287" s="43"/>
      <c r="F287" s="44"/>
    </row>
    <row r="288" spans="3:6" ht="14.1" customHeight="1" x14ac:dyDescent="0.2">
      <c r="C288" s="41"/>
      <c r="D288" s="42"/>
      <c r="E288" s="43"/>
      <c r="F288" s="44"/>
    </row>
    <row r="289" spans="3:6" ht="14.1" customHeight="1" x14ac:dyDescent="0.2">
      <c r="C289" s="41"/>
      <c r="D289" s="42"/>
      <c r="E289" s="43"/>
      <c r="F289" s="44"/>
    </row>
    <row r="290" spans="3:6" ht="14.1" customHeight="1" x14ac:dyDescent="0.2">
      <c r="C290" s="41"/>
      <c r="D290" s="42"/>
      <c r="E290" s="43"/>
      <c r="F290" s="44"/>
    </row>
    <row r="291" spans="3:6" ht="14.1" customHeight="1" x14ac:dyDescent="0.2">
      <c r="C291" s="41"/>
      <c r="D291" s="42"/>
      <c r="E291" s="43"/>
      <c r="F291" s="44"/>
    </row>
    <row r="292" spans="3:6" ht="14.1" customHeight="1" x14ac:dyDescent="0.2">
      <c r="C292" s="41"/>
      <c r="D292" s="42"/>
      <c r="E292" s="43"/>
      <c r="F292" s="44"/>
    </row>
    <row r="293" spans="3:6" ht="14.1" customHeight="1" x14ac:dyDescent="0.2">
      <c r="C293" s="41"/>
      <c r="D293" s="42"/>
      <c r="E293" s="43"/>
      <c r="F293" s="44"/>
    </row>
    <row r="294" spans="3:6" ht="14.1" customHeight="1" x14ac:dyDescent="0.2">
      <c r="C294" s="41"/>
      <c r="D294" s="42"/>
      <c r="E294" s="43"/>
      <c r="F294" s="44"/>
    </row>
    <row r="295" spans="3:6" ht="14.1" customHeight="1" x14ac:dyDescent="0.2">
      <c r="C295" s="41"/>
      <c r="D295" s="42"/>
      <c r="E295" s="43"/>
      <c r="F295" s="44"/>
    </row>
    <row r="296" spans="3:6" ht="14.1" customHeight="1" x14ac:dyDescent="0.2">
      <c r="C296" s="41"/>
      <c r="D296" s="42"/>
      <c r="E296" s="43"/>
      <c r="F296" s="44"/>
    </row>
    <row r="297" spans="3:6" ht="14.1" customHeight="1" x14ac:dyDescent="0.2">
      <c r="C297" s="41"/>
      <c r="D297" s="42"/>
      <c r="E297" s="43"/>
      <c r="F297" s="44"/>
    </row>
    <row r="298" spans="3:6" ht="14.1" customHeight="1" x14ac:dyDescent="0.2">
      <c r="C298" s="41"/>
      <c r="D298" s="42"/>
      <c r="E298" s="43"/>
      <c r="F298" s="44"/>
    </row>
    <row r="299" spans="3:6" ht="14.1" customHeight="1" x14ac:dyDescent="0.2">
      <c r="C299" s="41"/>
      <c r="D299" s="42"/>
      <c r="E299" s="43"/>
      <c r="F299" s="44"/>
    </row>
    <row r="300" spans="3:6" ht="14.1" customHeight="1" x14ac:dyDescent="0.2">
      <c r="C300" s="41"/>
      <c r="D300" s="42"/>
      <c r="E300" s="43"/>
      <c r="F300" s="44"/>
    </row>
    <row r="301" spans="3:6" ht="14.1" customHeight="1" x14ac:dyDescent="0.2">
      <c r="C301" s="41"/>
      <c r="D301" s="42"/>
      <c r="E301" s="43"/>
      <c r="F301" s="44"/>
    </row>
    <row r="302" spans="3:6" ht="14.1" customHeight="1" x14ac:dyDescent="0.2">
      <c r="C302" s="41"/>
      <c r="D302" s="42"/>
      <c r="E302" s="43"/>
      <c r="F302" s="44"/>
    </row>
    <row r="303" spans="3:6" ht="14.1" customHeight="1" x14ac:dyDescent="0.2">
      <c r="C303" s="41"/>
      <c r="D303" s="42"/>
      <c r="E303" s="43"/>
      <c r="F303" s="44"/>
    </row>
    <row r="304" spans="3:6" ht="14.1" customHeight="1" x14ac:dyDescent="0.2">
      <c r="C304" s="41"/>
      <c r="D304" s="42"/>
      <c r="E304" s="43"/>
      <c r="F304" s="44"/>
    </row>
    <row r="305" spans="3:6" ht="14.1" customHeight="1" x14ac:dyDescent="0.2">
      <c r="C305" s="41"/>
      <c r="D305" s="42"/>
      <c r="E305" s="43"/>
      <c r="F305" s="44"/>
    </row>
    <row r="306" spans="3:6" ht="14.1" customHeight="1" x14ac:dyDescent="0.2">
      <c r="C306" s="41"/>
      <c r="D306" s="42"/>
      <c r="E306" s="43"/>
      <c r="F306" s="44"/>
    </row>
    <row r="307" spans="3:6" ht="14.1" customHeight="1" x14ac:dyDescent="0.2">
      <c r="C307" s="41"/>
      <c r="D307" s="42"/>
      <c r="E307" s="43"/>
      <c r="F307" s="44"/>
    </row>
    <row r="308" spans="3:6" ht="14.1" customHeight="1" x14ac:dyDescent="0.2">
      <c r="C308" s="41"/>
      <c r="D308" s="42"/>
      <c r="E308" s="43"/>
      <c r="F308" s="44"/>
    </row>
    <row r="309" spans="3:6" ht="14.1" customHeight="1" x14ac:dyDescent="0.2">
      <c r="C309" s="41"/>
      <c r="D309" s="42"/>
      <c r="E309" s="43"/>
      <c r="F309" s="44"/>
    </row>
    <row r="310" spans="3:6" ht="14.1" customHeight="1" x14ac:dyDescent="0.2">
      <c r="C310" s="41"/>
      <c r="D310" s="42"/>
      <c r="E310" s="43"/>
      <c r="F310" s="44"/>
    </row>
    <row r="311" spans="3:6" ht="14.1" customHeight="1" x14ac:dyDescent="0.2">
      <c r="C311" s="41"/>
      <c r="D311" s="42"/>
      <c r="E311" s="43"/>
      <c r="F311" s="44"/>
    </row>
    <row r="312" spans="3:6" ht="14.1" customHeight="1" x14ac:dyDescent="0.2">
      <c r="C312" s="41"/>
      <c r="D312" s="42"/>
      <c r="E312" s="43"/>
      <c r="F312" s="44"/>
    </row>
    <row r="313" spans="3:6" ht="14.1" customHeight="1" x14ac:dyDescent="0.2">
      <c r="C313" s="41"/>
      <c r="D313" s="42"/>
      <c r="E313" s="43"/>
      <c r="F313" s="44"/>
    </row>
    <row r="314" spans="3:6" ht="14.1" customHeight="1" x14ac:dyDescent="0.2">
      <c r="C314" s="41"/>
      <c r="D314" s="42"/>
      <c r="E314" s="43"/>
      <c r="F314" s="44"/>
    </row>
    <row r="315" spans="3:6" ht="14.1" customHeight="1" x14ac:dyDescent="0.2">
      <c r="C315" s="41"/>
      <c r="D315" s="42"/>
      <c r="E315" s="43"/>
      <c r="F315" s="44"/>
    </row>
    <row r="316" spans="3:6" ht="14.1" customHeight="1" x14ac:dyDescent="0.2">
      <c r="C316" s="41"/>
      <c r="D316" s="42"/>
      <c r="E316" s="43"/>
      <c r="F316" s="44"/>
    </row>
    <row r="317" spans="3:6" ht="14.1" customHeight="1" x14ac:dyDescent="0.2">
      <c r="C317" s="41"/>
      <c r="D317" s="42"/>
      <c r="E317" s="43"/>
      <c r="F317" s="44"/>
    </row>
    <row r="318" spans="3:6" ht="14.1" customHeight="1" x14ac:dyDescent="0.2">
      <c r="C318" s="41"/>
      <c r="D318" s="42"/>
      <c r="E318" s="43"/>
      <c r="F318" s="44"/>
    </row>
    <row r="319" spans="3:6" ht="14.1" customHeight="1" x14ac:dyDescent="0.2">
      <c r="C319" s="41"/>
      <c r="D319" s="42"/>
      <c r="E319" s="43"/>
      <c r="F319" s="44"/>
    </row>
    <row r="320" spans="3:6" ht="14.1" customHeight="1" x14ac:dyDescent="0.2">
      <c r="C320" s="41"/>
      <c r="D320" s="42"/>
      <c r="E320" s="43"/>
      <c r="F320" s="44"/>
    </row>
    <row r="321" spans="3:6" ht="14.1" customHeight="1" x14ac:dyDescent="0.2">
      <c r="C321" s="41"/>
      <c r="D321" s="42"/>
      <c r="E321" s="43"/>
      <c r="F321" s="44"/>
    </row>
    <row r="322" spans="3:6" ht="14.1" customHeight="1" x14ac:dyDescent="0.2">
      <c r="C322" s="41"/>
      <c r="D322" s="42"/>
      <c r="E322" s="43"/>
      <c r="F322" s="44"/>
    </row>
    <row r="323" spans="3:6" ht="14.1" customHeight="1" x14ac:dyDescent="0.2">
      <c r="C323" s="41"/>
      <c r="D323" s="42"/>
      <c r="E323" s="43"/>
      <c r="F323" s="44"/>
    </row>
    <row r="324" spans="3:6" ht="14.1" customHeight="1" x14ac:dyDescent="0.2">
      <c r="C324" s="41"/>
      <c r="D324" s="42"/>
      <c r="E324" s="43"/>
      <c r="F324" s="44"/>
    </row>
    <row r="325" spans="3:6" ht="14.1" customHeight="1" x14ac:dyDescent="0.2">
      <c r="C325" s="41"/>
      <c r="D325" s="42"/>
      <c r="E325" s="43"/>
      <c r="F325" s="44"/>
    </row>
    <row r="326" spans="3:6" ht="14.1" customHeight="1" x14ac:dyDescent="0.2">
      <c r="C326" s="41"/>
      <c r="D326" s="42"/>
      <c r="E326" s="43"/>
      <c r="F326" s="44"/>
    </row>
    <row r="327" spans="3:6" ht="14.1" customHeight="1" x14ac:dyDescent="0.2">
      <c r="C327" s="41"/>
      <c r="D327" s="42"/>
      <c r="E327" s="43"/>
      <c r="F327" s="44"/>
    </row>
    <row r="328" spans="3:6" ht="14.1" customHeight="1" x14ac:dyDescent="0.2">
      <c r="C328" s="41"/>
      <c r="D328" s="42"/>
      <c r="E328" s="43"/>
      <c r="F328" s="44"/>
    </row>
    <row r="329" spans="3:6" ht="14.1" customHeight="1" x14ac:dyDescent="0.2">
      <c r="C329" s="41"/>
      <c r="D329" s="42"/>
      <c r="E329" s="43"/>
      <c r="F329" s="44"/>
    </row>
    <row r="330" spans="3:6" ht="14.1" customHeight="1" x14ac:dyDescent="0.2">
      <c r="C330" s="41"/>
      <c r="D330" s="42"/>
      <c r="E330" s="43"/>
      <c r="F330" s="44"/>
    </row>
    <row r="331" spans="3:6" ht="14.1" customHeight="1" x14ac:dyDescent="0.2">
      <c r="C331" s="41"/>
      <c r="D331" s="42"/>
      <c r="E331" s="43"/>
      <c r="F331" s="44"/>
    </row>
    <row r="332" spans="3:6" ht="14.1" customHeight="1" x14ac:dyDescent="0.2">
      <c r="C332" s="41"/>
      <c r="D332" s="42"/>
      <c r="E332" s="43"/>
      <c r="F332" s="44"/>
    </row>
    <row r="333" spans="3:6" ht="14.1" customHeight="1" x14ac:dyDescent="0.2">
      <c r="C333" s="41"/>
      <c r="D333" s="42"/>
      <c r="E333" s="43"/>
      <c r="F333" s="44"/>
    </row>
    <row r="334" spans="3:6" ht="14.1" customHeight="1" x14ac:dyDescent="0.2">
      <c r="C334" s="41"/>
      <c r="D334" s="42"/>
      <c r="E334" s="43"/>
      <c r="F334" s="44"/>
    </row>
    <row r="335" spans="3:6" ht="14.1" customHeight="1" x14ac:dyDescent="0.2">
      <c r="C335" s="41"/>
      <c r="D335" s="42"/>
      <c r="E335" s="43"/>
      <c r="F335" s="44"/>
    </row>
    <row r="336" spans="3:6" ht="14.1" customHeight="1" x14ac:dyDescent="0.2">
      <c r="C336" s="41"/>
      <c r="D336" s="42"/>
      <c r="E336" s="43"/>
      <c r="F336" s="44"/>
    </row>
    <row r="337" spans="3:6" ht="14.1" customHeight="1" x14ac:dyDescent="0.2">
      <c r="C337" s="41"/>
      <c r="D337" s="42"/>
      <c r="E337" s="43"/>
      <c r="F337" s="44"/>
    </row>
    <row r="338" spans="3:6" ht="14.1" customHeight="1" x14ac:dyDescent="0.2">
      <c r="C338" s="41"/>
      <c r="D338" s="42"/>
      <c r="E338" s="43"/>
      <c r="F338" s="44"/>
    </row>
    <row r="339" spans="3:6" ht="14.1" customHeight="1" x14ac:dyDescent="0.2">
      <c r="C339" s="41"/>
      <c r="D339" s="42"/>
      <c r="E339" s="43"/>
      <c r="F339" s="44"/>
    </row>
    <row r="340" spans="3:6" ht="14.1" customHeight="1" x14ac:dyDescent="0.2">
      <c r="C340" s="41"/>
      <c r="D340" s="42"/>
      <c r="E340" s="43"/>
      <c r="F340" s="44"/>
    </row>
    <row r="341" spans="3:6" ht="14.1" customHeight="1" x14ac:dyDescent="0.2">
      <c r="C341" s="41"/>
      <c r="D341" s="42"/>
      <c r="E341" s="43"/>
      <c r="F341" s="44"/>
    </row>
    <row r="342" spans="3:6" ht="14.1" customHeight="1" x14ac:dyDescent="0.2">
      <c r="C342" s="41"/>
      <c r="D342" s="42"/>
      <c r="E342" s="43"/>
      <c r="F342" s="44"/>
    </row>
    <row r="343" spans="3:6" ht="14.1" customHeight="1" x14ac:dyDescent="0.2">
      <c r="C343" s="41"/>
      <c r="D343" s="42"/>
      <c r="E343" s="43"/>
      <c r="F343" s="44"/>
    </row>
    <row r="344" spans="3:6" ht="14.1" customHeight="1" x14ac:dyDescent="0.2">
      <c r="C344" s="41"/>
      <c r="D344" s="42"/>
      <c r="E344" s="43"/>
      <c r="F344" s="44"/>
    </row>
    <row r="345" spans="3:6" ht="14.1" customHeight="1" x14ac:dyDescent="0.2">
      <c r="C345" s="41"/>
      <c r="D345" s="42"/>
      <c r="E345" s="43"/>
      <c r="F345" s="44"/>
    </row>
    <row r="346" spans="3:6" ht="14.1" customHeight="1" x14ac:dyDescent="0.2">
      <c r="C346" s="41"/>
      <c r="D346" s="42"/>
      <c r="E346" s="43"/>
      <c r="F346" s="44"/>
    </row>
    <row r="347" spans="3:6" ht="14.1" customHeight="1" x14ac:dyDescent="0.2">
      <c r="C347" s="41"/>
      <c r="D347" s="42"/>
      <c r="E347" s="43"/>
      <c r="F347" s="44"/>
    </row>
    <row r="348" spans="3:6" ht="14.1" customHeight="1" x14ac:dyDescent="0.2">
      <c r="C348" s="41"/>
      <c r="D348" s="42"/>
      <c r="E348" s="43"/>
      <c r="F348" s="44"/>
    </row>
    <row r="349" spans="3:6" ht="14.1" customHeight="1" x14ac:dyDescent="0.2">
      <c r="C349" s="41"/>
      <c r="D349" s="42"/>
      <c r="E349" s="43"/>
      <c r="F349" s="44"/>
    </row>
    <row r="350" spans="3:6" ht="14.1" customHeight="1" x14ac:dyDescent="0.2">
      <c r="C350" s="41"/>
      <c r="D350" s="42"/>
      <c r="E350" s="43"/>
      <c r="F350" s="44"/>
    </row>
    <row r="351" spans="3:6" ht="14.1" customHeight="1" x14ac:dyDescent="0.2">
      <c r="C351" s="41"/>
      <c r="D351" s="42"/>
      <c r="E351" s="43"/>
      <c r="F351" s="44"/>
    </row>
    <row r="352" spans="3:6" ht="14.1" customHeight="1" x14ac:dyDescent="0.2">
      <c r="C352" s="41"/>
      <c r="D352" s="42"/>
      <c r="E352" s="43"/>
      <c r="F352" s="44"/>
    </row>
    <row r="353" spans="3:6" ht="14.1" customHeight="1" x14ac:dyDescent="0.2">
      <c r="C353" s="41"/>
      <c r="D353" s="42"/>
      <c r="E353" s="43"/>
      <c r="F353" s="44"/>
    </row>
    <row r="354" spans="3:6" ht="14.1" customHeight="1" x14ac:dyDescent="0.2">
      <c r="C354" s="41"/>
      <c r="D354" s="42"/>
      <c r="E354" s="43"/>
      <c r="F354" s="44"/>
    </row>
    <row r="355" spans="3:6" ht="14.1" customHeight="1" x14ac:dyDescent="0.2">
      <c r="C355" s="41"/>
      <c r="D355" s="42"/>
      <c r="E355" s="43"/>
      <c r="F355" s="44"/>
    </row>
    <row r="356" spans="3:6" ht="14.1" customHeight="1" x14ac:dyDescent="0.2">
      <c r="C356" s="41"/>
      <c r="D356" s="42"/>
      <c r="E356" s="43"/>
      <c r="F356" s="44"/>
    </row>
    <row r="357" spans="3:6" ht="14.1" customHeight="1" x14ac:dyDescent="0.2">
      <c r="C357" s="41"/>
      <c r="D357" s="42"/>
      <c r="E357" s="43"/>
      <c r="F357" s="44"/>
    </row>
    <row r="358" spans="3:6" ht="14.1" customHeight="1" x14ac:dyDescent="0.2">
      <c r="C358" s="41"/>
      <c r="D358" s="42"/>
      <c r="E358" s="43"/>
      <c r="F358" s="44"/>
    </row>
    <row r="359" spans="3:6" ht="14.1" customHeight="1" x14ac:dyDescent="0.2">
      <c r="C359" s="41"/>
      <c r="D359" s="42"/>
      <c r="E359" s="43"/>
      <c r="F359" s="44"/>
    </row>
    <row r="360" spans="3:6" ht="14.1" customHeight="1" x14ac:dyDescent="0.2">
      <c r="C360" s="41"/>
      <c r="D360" s="42"/>
      <c r="E360" s="43"/>
      <c r="F360" s="44"/>
    </row>
    <row r="361" spans="3:6" ht="14.1" customHeight="1" x14ac:dyDescent="0.2">
      <c r="C361" s="41"/>
      <c r="D361" s="42"/>
      <c r="E361" s="43"/>
      <c r="F361" s="44"/>
    </row>
    <row r="362" spans="3:6" ht="14.1" customHeight="1" x14ac:dyDescent="0.2">
      <c r="C362" s="41"/>
      <c r="D362" s="42"/>
      <c r="E362" s="43"/>
      <c r="F362" s="44"/>
    </row>
    <row r="363" spans="3:6" ht="14.1" customHeight="1" x14ac:dyDescent="0.2">
      <c r="C363" s="41"/>
      <c r="D363" s="42"/>
      <c r="E363" s="43"/>
      <c r="F363" s="44"/>
    </row>
    <row r="364" spans="3:6" ht="14.1" customHeight="1" x14ac:dyDescent="0.2">
      <c r="C364" s="41"/>
      <c r="D364" s="42"/>
      <c r="E364" s="43"/>
      <c r="F364" s="44"/>
    </row>
    <row r="365" spans="3:6" ht="14.1" customHeight="1" x14ac:dyDescent="0.2">
      <c r="C365" s="41"/>
      <c r="D365" s="42"/>
      <c r="E365" s="43"/>
      <c r="F365" s="44"/>
    </row>
    <row r="366" spans="3:6" ht="14.1" customHeight="1" x14ac:dyDescent="0.2">
      <c r="C366" s="41"/>
      <c r="D366" s="42"/>
      <c r="E366" s="43"/>
      <c r="F366" s="44"/>
    </row>
    <row r="367" spans="3:6" ht="14.1" customHeight="1" x14ac:dyDescent="0.2">
      <c r="C367" s="41"/>
      <c r="D367" s="42"/>
      <c r="E367" s="43"/>
      <c r="F367" s="44"/>
    </row>
    <row r="368" spans="3:6" ht="14.1" customHeight="1" x14ac:dyDescent="0.2">
      <c r="C368" s="41"/>
      <c r="D368" s="42"/>
      <c r="E368" s="43"/>
      <c r="F368" s="44"/>
    </row>
    <row r="369" spans="3:6" ht="14.1" customHeight="1" x14ac:dyDescent="0.2">
      <c r="C369" s="41"/>
      <c r="D369" s="42"/>
      <c r="E369" s="43"/>
      <c r="F369" s="44"/>
    </row>
    <row r="370" spans="3:6" ht="14.1" customHeight="1" x14ac:dyDescent="0.2">
      <c r="C370" s="41"/>
      <c r="D370" s="42"/>
      <c r="E370" s="43"/>
      <c r="F370" s="44"/>
    </row>
    <row r="371" spans="3:6" ht="14.1" customHeight="1" x14ac:dyDescent="0.2">
      <c r="C371" s="41"/>
      <c r="D371" s="42"/>
      <c r="E371" s="43"/>
      <c r="F371" s="44"/>
    </row>
    <row r="372" spans="3:6" ht="14.1" customHeight="1" x14ac:dyDescent="0.2">
      <c r="C372" s="41"/>
      <c r="D372" s="42"/>
      <c r="E372" s="43"/>
      <c r="F372" s="44"/>
    </row>
    <row r="373" spans="3:6" ht="14.1" customHeight="1" x14ac:dyDescent="0.2">
      <c r="C373" s="41"/>
      <c r="D373" s="42"/>
      <c r="E373" s="43"/>
      <c r="F373" s="44"/>
    </row>
    <row r="374" spans="3:6" ht="14.1" customHeight="1" x14ac:dyDescent="0.2">
      <c r="C374" s="41"/>
      <c r="D374" s="42"/>
      <c r="E374" s="43"/>
      <c r="F374" s="44"/>
    </row>
    <row r="375" spans="3:6" ht="14.1" customHeight="1" x14ac:dyDescent="0.2">
      <c r="C375" s="41"/>
      <c r="D375" s="42"/>
      <c r="E375" s="43"/>
      <c r="F375" s="44"/>
    </row>
    <row r="376" spans="3:6" ht="14.1" customHeight="1" x14ac:dyDescent="0.2">
      <c r="C376" s="41"/>
      <c r="D376" s="42"/>
      <c r="E376" s="43"/>
      <c r="F376" s="44"/>
    </row>
    <row r="377" spans="3:6" ht="14.1" customHeight="1" x14ac:dyDescent="0.2">
      <c r="C377" s="41"/>
      <c r="D377" s="42"/>
      <c r="E377" s="43"/>
      <c r="F377" s="44"/>
    </row>
    <row r="378" spans="3:6" ht="14.1" customHeight="1" x14ac:dyDescent="0.2">
      <c r="C378" s="41"/>
      <c r="D378" s="42"/>
      <c r="E378" s="43"/>
      <c r="F378" s="44"/>
    </row>
    <row r="379" spans="3:6" ht="14.1" customHeight="1" x14ac:dyDescent="0.2">
      <c r="C379" s="41"/>
      <c r="D379" s="42"/>
      <c r="E379" s="43"/>
      <c r="F379" s="44"/>
    </row>
    <row r="380" spans="3:6" ht="14.1" customHeight="1" x14ac:dyDescent="0.2">
      <c r="C380" s="41"/>
      <c r="D380" s="42"/>
      <c r="E380" s="43"/>
      <c r="F380" s="44"/>
    </row>
    <row r="381" spans="3:6" ht="14.1" customHeight="1" x14ac:dyDescent="0.2">
      <c r="C381" s="41"/>
      <c r="D381" s="42"/>
      <c r="E381" s="43"/>
      <c r="F381" s="44"/>
    </row>
    <row r="382" spans="3:6" ht="14.1" customHeight="1" x14ac:dyDescent="0.2">
      <c r="C382" s="41"/>
      <c r="D382" s="42"/>
      <c r="E382" s="43"/>
      <c r="F382" s="44"/>
    </row>
    <row r="383" spans="3:6" ht="14.1" customHeight="1" x14ac:dyDescent="0.2">
      <c r="C383" s="41"/>
      <c r="D383" s="42"/>
      <c r="E383" s="43"/>
      <c r="F383" s="44"/>
    </row>
    <row r="384" spans="3:6" ht="14.1" customHeight="1" x14ac:dyDescent="0.2">
      <c r="C384" s="41"/>
      <c r="D384" s="42"/>
      <c r="E384" s="43"/>
      <c r="F384" s="44"/>
    </row>
    <row r="385" spans="3:6" ht="14.1" customHeight="1" x14ac:dyDescent="0.2">
      <c r="C385" s="41"/>
      <c r="D385" s="42"/>
      <c r="E385" s="43"/>
      <c r="F385" s="44"/>
    </row>
    <row r="386" spans="3:6" ht="14.1" customHeight="1" x14ac:dyDescent="0.2">
      <c r="C386" s="41"/>
      <c r="D386" s="42"/>
      <c r="E386" s="43"/>
      <c r="F386" s="44"/>
    </row>
    <row r="387" spans="3:6" ht="14.1" customHeight="1" x14ac:dyDescent="0.2">
      <c r="C387" s="41"/>
      <c r="D387" s="42"/>
      <c r="E387" s="43"/>
      <c r="F387" s="44"/>
    </row>
    <row r="388" spans="3:6" ht="14.1" customHeight="1" x14ac:dyDescent="0.2">
      <c r="C388" s="41"/>
      <c r="D388" s="42"/>
      <c r="E388" s="43"/>
      <c r="F388" s="44"/>
    </row>
    <row r="389" spans="3:6" ht="14.1" customHeight="1" x14ac:dyDescent="0.2">
      <c r="C389" s="41"/>
      <c r="D389" s="42"/>
      <c r="E389" s="43"/>
      <c r="F389" s="44"/>
    </row>
    <row r="390" spans="3:6" ht="14.1" customHeight="1" x14ac:dyDescent="0.2">
      <c r="C390" s="41"/>
      <c r="D390" s="42"/>
      <c r="E390" s="43"/>
      <c r="F390" s="44"/>
    </row>
    <row r="391" spans="3:6" ht="14.1" customHeight="1" x14ac:dyDescent="0.2">
      <c r="C391" s="41"/>
      <c r="D391" s="42"/>
      <c r="E391" s="43"/>
      <c r="F391" s="44"/>
    </row>
    <row r="392" spans="3:6" ht="14.1" customHeight="1" x14ac:dyDescent="0.2">
      <c r="C392" s="41"/>
      <c r="D392" s="42"/>
      <c r="E392" s="43"/>
      <c r="F392" s="44"/>
    </row>
    <row r="393" spans="3:6" ht="14.1" customHeight="1" x14ac:dyDescent="0.2">
      <c r="C393" s="41"/>
      <c r="D393" s="42"/>
      <c r="E393" s="43"/>
      <c r="F393" s="44"/>
    </row>
    <row r="394" spans="3:6" ht="14.1" customHeight="1" x14ac:dyDescent="0.2">
      <c r="C394" s="41"/>
      <c r="D394" s="42"/>
      <c r="E394" s="43"/>
      <c r="F394" s="44"/>
    </row>
    <row r="395" spans="3:6" ht="14.1" customHeight="1" x14ac:dyDescent="0.2">
      <c r="C395" s="41"/>
      <c r="D395" s="42"/>
      <c r="E395" s="43"/>
      <c r="F395" s="44"/>
    </row>
    <row r="396" spans="3:6" ht="14.1" customHeight="1" x14ac:dyDescent="0.2">
      <c r="C396" s="41"/>
      <c r="D396" s="42"/>
      <c r="E396" s="43"/>
      <c r="F396" s="44"/>
    </row>
    <row r="397" spans="3:6" ht="14.1" customHeight="1" x14ac:dyDescent="0.2">
      <c r="C397" s="41"/>
      <c r="D397" s="42"/>
      <c r="E397" s="43"/>
      <c r="F397" s="44"/>
    </row>
    <row r="398" spans="3:6" ht="14.1" customHeight="1" x14ac:dyDescent="0.2">
      <c r="C398" s="41"/>
      <c r="D398" s="42"/>
      <c r="E398" s="43"/>
      <c r="F398" s="44"/>
    </row>
    <row r="399" spans="3:6" ht="14.1" customHeight="1" x14ac:dyDescent="0.2">
      <c r="C399" s="41"/>
      <c r="D399" s="42"/>
      <c r="E399" s="43"/>
      <c r="F399" s="44"/>
    </row>
    <row r="400" spans="3:6" ht="14.1" customHeight="1" x14ac:dyDescent="0.2">
      <c r="C400" s="41"/>
      <c r="D400" s="42"/>
      <c r="E400" s="43"/>
      <c r="F400" s="44"/>
    </row>
    <row r="401" spans="3:6" ht="14.1" customHeight="1" x14ac:dyDescent="0.2">
      <c r="C401" s="41"/>
      <c r="D401" s="42"/>
      <c r="E401" s="43"/>
      <c r="F401" s="44"/>
    </row>
    <row r="402" spans="3:6" ht="14.1" customHeight="1" x14ac:dyDescent="0.2">
      <c r="C402" s="41"/>
      <c r="D402" s="42"/>
      <c r="E402" s="43"/>
      <c r="F402" s="44"/>
    </row>
    <row r="403" spans="3:6" ht="14.1" customHeight="1" x14ac:dyDescent="0.2">
      <c r="C403" s="41"/>
      <c r="D403" s="42"/>
      <c r="E403" s="43"/>
      <c r="F403" s="44"/>
    </row>
    <row r="404" spans="3:6" ht="14.1" customHeight="1" x14ac:dyDescent="0.2">
      <c r="C404" s="41"/>
      <c r="D404" s="42"/>
      <c r="E404" s="43"/>
      <c r="F404" s="44"/>
    </row>
    <row r="405" spans="3:6" ht="14.1" customHeight="1" x14ac:dyDescent="0.2">
      <c r="C405" s="41"/>
      <c r="D405" s="42"/>
      <c r="E405" s="43"/>
      <c r="F405" s="44"/>
    </row>
    <row r="406" spans="3:6" ht="14.1" customHeight="1" x14ac:dyDescent="0.2">
      <c r="C406" s="41"/>
      <c r="D406" s="42"/>
      <c r="E406" s="43"/>
      <c r="F406" s="44"/>
    </row>
    <row r="407" spans="3:6" ht="14.1" customHeight="1" x14ac:dyDescent="0.2">
      <c r="C407" s="41"/>
      <c r="D407" s="42"/>
      <c r="E407" s="43"/>
      <c r="F407" s="44"/>
    </row>
    <row r="408" spans="3:6" ht="14.1" customHeight="1" x14ac:dyDescent="0.2">
      <c r="C408" s="41"/>
      <c r="D408" s="42"/>
      <c r="E408" s="43"/>
      <c r="F408" s="44"/>
    </row>
    <row r="409" spans="3:6" ht="14.1" customHeight="1" x14ac:dyDescent="0.2">
      <c r="C409" s="41"/>
      <c r="D409" s="42"/>
      <c r="E409" s="43"/>
      <c r="F409" s="44"/>
    </row>
    <row r="410" spans="3:6" ht="14.1" customHeight="1" x14ac:dyDescent="0.2">
      <c r="C410" s="41"/>
      <c r="D410" s="42"/>
      <c r="E410" s="43"/>
      <c r="F410" s="44"/>
    </row>
    <row r="411" spans="3:6" ht="14.1" customHeight="1" x14ac:dyDescent="0.2">
      <c r="C411" s="41"/>
      <c r="D411" s="42"/>
      <c r="E411" s="43"/>
      <c r="F411" s="44"/>
    </row>
    <row r="412" spans="3:6" ht="14.1" customHeight="1" x14ac:dyDescent="0.2">
      <c r="C412" s="41"/>
      <c r="D412" s="42"/>
      <c r="E412" s="43"/>
      <c r="F412" s="44"/>
    </row>
    <row r="413" spans="3:6" ht="14.1" customHeight="1" x14ac:dyDescent="0.2">
      <c r="C413" s="41"/>
      <c r="D413" s="42"/>
      <c r="E413" s="43"/>
      <c r="F413" s="44"/>
    </row>
    <row r="414" spans="3:6" ht="14.1" customHeight="1" x14ac:dyDescent="0.2">
      <c r="C414" s="41"/>
      <c r="D414" s="42"/>
      <c r="E414" s="43"/>
      <c r="F414" s="44"/>
    </row>
    <row r="415" spans="3:6" ht="14.1" customHeight="1" x14ac:dyDescent="0.2">
      <c r="C415" s="41"/>
      <c r="D415" s="42"/>
      <c r="E415" s="43"/>
      <c r="F415" s="44"/>
    </row>
    <row r="416" spans="3:6" ht="14.1" customHeight="1" x14ac:dyDescent="0.2">
      <c r="C416" s="41"/>
      <c r="D416" s="42"/>
      <c r="E416" s="43"/>
      <c r="F416" s="44"/>
    </row>
    <row r="417" spans="3:6" ht="14.1" customHeight="1" x14ac:dyDescent="0.2">
      <c r="C417" s="41"/>
      <c r="D417" s="42"/>
      <c r="E417" s="43"/>
      <c r="F417" s="44"/>
    </row>
    <row r="418" spans="3:6" ht="14.1" customHeight="1" x14ac:dyDescent="0.2">
      <c r="C418" s="41"/>
      <c r="D418" s="42"/>
      <c r="E418" s="43"/>
      <c r="F418" s="44"/>
    </row>
    <row r="419" spans="3:6" ht="14.1" customHeight="1" x14ac:dyDescent="0.2">
      <c r="C419" s="41"/>
      <c r="D419" s="42"/>
      <c r="E419" s="43"/>
      <c r="F419" s="44"/>
    </row>
    <row r="420" spans="3:6" ht="14.1" customHeight="1" x14ac:dyDescent="0.2">
      <c r="C420" s="41"/>
      <c r="D420" s="42"/>
      <c r="E420" s="43"/>
      <c r="F420" s="44"/>
    </row>
    <row r="421" spans="3:6" ht="14.1" customHeight="1" x14ac:dyDescent="0.2">
      <c r="C421" s="41"/>
      <c r="D421" s="42"/>
      <c r="E421" s="43"/>
      <c r="F421" s="44"/>
    </row>
    <row r="422" spans="3:6" ht="14.1" customHeight="1" x14ac:dyDescent="0.2">
      <c r="C422" s="41"/>
      <c r="D422" s="42"/>
      <c r="E422" s="43"/>
      <c r="F422" s="44"/>
    </row>
    <row r="423" spans="3:6" ht="14.1" customHeight="1" x14ac:dyDescent="0.2">
      <c r="C423" s="41"/>
      <c r="D423" s="42"/>
      <c r="E423" s="43"/>
      <c r="F423" s="44"/>
    </row>
    <row r="424" spans="3:6" ht="14.1" customHeight="1" x14ac:dyDescent="0.2">
      <c r="C424" s="41"/>
      <c r="D424" s="42"/>
      <c r="E424" s="43"/>
      <c r="F424" s="44"/>
    </row>
    <row r="425" spans="3:6" ht="14.1" customHeight="1" x14ac:dyDescent="0.2">
      <c r="C425" s="41"/>
      <c r="D425" s="42"/>
      <c r="E425" s="43"/>
      <c r="F425" s="44"/>
    </row>
    <row r="426" spans="3:6" ht="14.1" customHeight="1" x14ac:dyDescent="0.2">
      <c r="C426" s="41"/>
      <c r="D426" s="42"/>
      <c r="E426" s="43"/>
      <c r="F426" s="44"/>
    </row>
    <row r="427" spans="3:6" ht="14.1" customHeight="1" x14ac:dyDescent="0.2">
      <c r="C427" s="41"/>
      <c r="D427" s="42"/>
      <c r="E427" s="43"/>
      <c r="F427" s="44"/>
    </row>
    <row r="428" spans="3:6" ht="14.1" customHeight="1" x14ac:dyDescent="0.2">
      <c r="C428" s="41"/>
      <c r="D428" s="42"/>
      <c r="E428" s="43"/>
      <c r="F428" s="44"/>
    </row>
    <row r="429" spans="3:6" ht="14.1" customHeight="1" x14ac:dyDescent="0.2">
      <c r="C429" s="41"/>
      <c r="D429" s="42"/>
      <c r="E429" s="43"/>
      <c r="F429" s="44"/>
    </row>
    <row r="430" spans="3:6" ht="14.1" customHeight="1" x14ac:dyDescent="0.2">
      <c r="C430" s="41"/>
      <c r="D430" s="42"/>
      <c r="E430" s="43"/>
      <c r="F430" s="44"/>
    </row>
    <row r="431" spans="3:6" ht="14.1" customHeight="1" x14ac:dyDescent="0.2">
      <c r="C431" s="41"/>
      <c r="D431" s="42"/>
      <c r="E431" s="43"/>
      <c r="F431" s="44"/>
    </row>
    <row r="432" spans="3:6" ht="14.1" customHeight="1" x14ac:dyDescent="0.2">
      <c r="C432" s="41"/>
      <c r="D432" s="42"/>
      <c r="E432" s="43"/>
      <c r="F432" s="44"/>
    </row>
    <row r="433" spans="3:6" ht="14.1" customHeight="1" x14ac:dyDescent="0.2">
      <c r="C433" s="41"/>
      <c r="D433" s="42"/>
      <c r="E433" s="43"/>
      <c r="F433" s="44"/>
    </row>
    <row r="434" spans="3:6" ht="14.1" customHeight="1" x14ac:dyDescent="0.2">
      <c r="C434" s="41"/>
      <c r="D434" s="42"/>
      <c r="E434" s="43"/>
      <c r="F434" s="44"/>
    </row>
    <row r="435" spans="3:6" ht="14.1" customHeight="1" x14ac:dyDescent="0.2">
      <c r="C435" s="41"/>
      <c r="D435" s="42"/>
      <c r="E435" s="43"/>
      <c r="F435" s="44"/>
    </row>
    <row r="436" spans="3:6" ht="14.1" customHeight="1" x14ac:dyDescent="0.2">
      <c r="C436" s="41"/>
      <c r="D436" s="42"/>
      <c r="E436" s="43"/>
      <c r="F436" s="44"/>
    </row>
    <row r="437" spans="3:6" ht="14.1" customHeight="1" x14ac:dyDescent="0.2">
      <c r="C437" s="41"/>
      <c r="D437" s="42"/>
      <c r="E437" s="43"/>
      <c r="F437" s="44"/>
    </row>
    <row r="438" spans="3:6" ht="14.1" customHeight="1" x14ac:dyDescent="0.2">
      <c r="C438" s="41"/>
      <c r="D438" s="42"/>
      <c r="E438" s="43"/>
      <c r="F438" s="44"/>
    </row>
    <row r="439" spans="3:6" ht="14.1" customHeight="1" x14ac:dyDescent="0.2">
      <c r="C439" s="41"/>
      <c r="D439" s="42"/>
      <c r="E439" s="43"/>
      <c r="F439" s="44"/>
    </row>
    <row r="440" spans="3:6" ht="14.1" customHeight="1" x14ac:dyDescent="0.2">
      <c r="C440" s="41"/>
      <c r="D440" s="42"/>
      <c r="E440" s="43"/>
      <c r="F440" s="44"/>
    </row>
    <row r="441" spans="3:6" ht="14.1" customHeight="1" x14ac:dyDescent="0.2">
      <c r="C441" s="41"/>
      <c r="D441" s="42"/>
      <c r="E441" s="43"/>
      <c r="F441" s="44"/>
    </row>
    <row r="442" spans="3:6" ht="14.1" customHeight="1" x14ac:dyDescent="0.2">
      <c r="C442" s="41"/>
      <c r="D442" s="42"/>
      <c r="E442" s="43"/>
      <c r="F442" s="44"/>
    </row>
    <row r="443" spans="3:6" ht="14.1" customHeight="1" x14ac:dyDescent="0.2">
      <c r="C443" s="41"/>
      <c r="D443" s="42"/>
      <c r="E443" s="43"/>
      <c r="F443" s="44"/>
    </row>
    <row r="444" spans="3:6" ht="14.1" customHeight="1" x14ac:dyDescent="0.2">
      <c r="C444" s="41"/>
      <c r="D444" s="42"/>
      <c r="E444" s="43"/>
      <c r="F444" s="44"/>
    </row>
    <row r="445" spans="3:6" ht="14.1" customHeight="1" x14ac:dyDescent="0.2">
      <c r="C445" s="41"/>
      <c r="D445" s="42"/>
      <c r="E445" s="43"/>
      <c r="F445" s="44"/>
    </row>
    <row r="446" spans="3:6" ht="14.1" customHeight="1" x14ac:dyDescent="0.2">
      <c r="C446" s="41"/>
      <c r="D446" s="42"/>
      <c r="E446" s="43"/>
      <c r="F446" s="44"/>
    </row>
    <row r="447" spans="3:6" ht="14.1" customHeight="1" x14ac:dyDescent="0.2">
      <c r="C447" s="41"/>
      <c r="D447" s="42"/>
      <c r="E447" s="43"/>
      <c r="F447" s="44"/>
    </row>
    <row r="448" spans="3:6" ht="14.1" customHeight="1" x14ac:dyDescent="0.2">
      <c r="C448" s="41"/>
      <c r="D448" s="42"/>
      <c r="E448" s="43"/>
      <c r="F448" s="44"/>
    </row>
    <row r="449" spans="3:6" ht="14.1" customHeight="1" x14ac:dyDescent="0.2">
      <c r="C449" s="41"/>
      <c r="D449" s="42"/>
      <c r="E449" s="43"/>
      <c r="F449" s="44"/>
    </row>
    <row r="450" spans="3:6" ht="14.1" customHeight="1" x14ac:dyDescent="0.2">
      <c r="C450" s="41"/>
      <c r="D450" s="42"/>
      <c r="E450" s="43"/>
      <c r="F450" s="44"/>
    </row>
    <row r="451" spans="3:6" ht="14.1" customHeight="1" x14ac:dyDescent="0.2">
      <c r="C451" s="41"/>
      <c r="D451" s="42"/>
      <c r="E451" s="43"/>
      <c r="F451" s="44"/>
    </row>
    <row r="452" spans="3:6" ht="14.1" customHeight="1" x14ac:dyDescent="0.2">
      <c r="C452" s="41"/>
      <c r="D452" s="42"/>
      <c r="E452" s="43"/>
      <c r="F452" s="44"/>
    </row>
    <row r="453" spans="3:6" ht="14.1" customHeight="1" x14ac:dyDescent="0.2">
      <c r="C453" s="41"/>
      <c r="D453" s="42"/>
      <c r="E453" s="43"/>
      <c r="F453" s="44"/>
    </row>
    <row r="454" spans="3:6" ht="14.1" customHeight="1" x14ac:dyDescent="0.2">
      <c r="C454" s="41"/>
      <c r="D454" s="42"/>
      <c r="E454" s="43"/>
      <c r="F454" s="44"/>
    </row>
    <row r="455" spans="3:6" ht="14.1" customHeight="1" x14ac:dyDescent="0.2">
      <c r="C455" s="41"/>
      <c r="D455" s="42"/>
      <c r="E455" s="43"/>
      <c r="F455" s="44"/>
    </row>
    <row r="456" spans="3:6" ht="14.1" customHeight="1" x14ac:dyDescent="0.2">
      <c r="C456" s="41"/>
      <c r="D456" s="42"/>
      <c r="E456" s="43"/>
      <c r="F456" s="44"/>
    </row>
    <row r="457" spans="3:6" ht="14.1" customHeight="1" x14ac:dyDescent="0.2">
      <c r="C457" s="41"/>
      <c r="D457" s="42"/>
      <c r="E457" s="43"/>
      <c r="F457" s="44"/>
    </row>
    <row r="458" spans="3:6" ht="14.1" customHeight="1" x14ac:dyDescent="0.2">
      <c r="C458" s="41"/>
      <c r="D458" s="42"/>
      <c r="E458" s="43"/>
      <c r="F458" s="44"/>
    </row>
    <row r="459" spans="3:6" ht="14.1" customHeight="1" x14ac:dyDescent="0.2">
      <c r="C459" s="41"/>
      <c r="D459" s="42"/>
      <c r="E459" s="43"/>
      <c r="F459" s="44"/>
    </row>
    <row r="460" spans="3:6" ht="14.1" customHeight="1" x14ac:dyDescent="0.2">
      <c r="C460" s="41"/>
      <c r="D460" s="42"/>
      <c r="E460" s="43"/>
      <c r="F460" s="44"/>
    </row>
    <row r="461" spans="3:6" ht="14.1" customHeight="1" x14ac:dyDescent="0.2">
      <c r="C461" s="41"/>
      <c r="D461" s="42"/>
      <c r="E461" s="43"/>
      <c r="F461" s="44"/>
    </row>
    <row r="462" spans="3:6" ht="14.1" customHeight="1" x14ac:dyDescent="0.2">
      <c r="C462" s="41"/>
      <c r="D462" s="42"/>
      <c r="E462" s="43"/>
      <c r="F462" s="44"/>
    </row>
    <row r="463" spans="3:6" ht="14.1" customHeight="1" x14ac:dyDescent="0.2">
      <c r="C463" s="41"/>
      <c r="D463" s="42"/>
      <c r="E463" s="43"/>
      <c r="F463" s="44"/>
    </row>
    <row r="464" spans="3:6" ht="14.1" customHeight="1" x14ac:dyDescent="0.2">
      <c r="C464" s="41"/>
      <c r="D464" s="42"/>
      <c r="E464" s="43"/>
      <c r="F464" s="44"/>
    </row>
    <row r="465" spans="3:6" ht="14.1" customHeight="1" x14ac:dyDescent="0.2">
      <c r="C465" s="41"/>
      <c r="D465" s="42"/>
      <c r="E465" s="43"/>
      <c r="F465" s="44"/>
    </row>
    <row r="466" spans="3:6" ht="14.1" customHeight="1" x14ac:dyDescent="0.2">
      <c r="C466" s="41"/>
      <c r="D466" s="42"/>
      <c r="E466" s="43"/>
      <c r="F466" s="44"/>
    </row>
    <row r="467" spans="3:6" ht="14.1" customHeight="1" x14ac:dyDescent="0.2">
      <c r="C467" s="41"/>
      <c r="D467" s="42"/>
      <c r="E467" s="43"/>
      <c r="F467" s="44"/>
    </row>
    <row r="468" spans="3:6" ht="14.1" customHeight="1" x14ac:dyDescent="0.2">
      <c r="C468" s="41"/>
      <c r="D468" s="42"/>
      <c r="E468" s="43"/>
      <c r="F468" s="44"/>
    </row>
    <row r="469" spans="3:6" ht="14.1" customHeight="1" x14ac:dyDescent="0.2">
      <c r="C469" s="41"/>
      <c r="D469" s="42"/>
      <c r="E469" s="43"/>
      <c r="F469" s="44"/>
    </row>
    <row r="470" spans="3:6" ht="14.1" customHeight="1" x14ac:dyDescent="0.2">
      <c r="C470" s="41"/>
      <c r="D470" s="42"/>
      <c r="E470" s="43"/>
      <c r="F470" s="44"/>
    </row>
    <row r="471" spans="3:6" ht="14.1" customHeight="1" x14ac:dyDescent="0.2">
      <c r="C471" s="41"/>
      <c r="D471" s="42"/>
      <c r="E471" s="43"/>
      <c r="F471" s="44"/>
    </row>
    <row r="472" spans="3:6" ht="14.1" customHeight="1" x14ac:dyDescent="0.2">
      <c r="C472" s="41"/>
      <c r="D472" s="42"/>
      <c r="E472" s="43"/>
      <c r="F472" s="44"/>
    </row>
    <row r="473" spans="3:6" ht="14.1" customHeight="1" x14ac:dyDescent="0.2">
      <c r="C473" s="41"/>
      <c r="D473" s="42"/>
      <c r="E473" s="43"/>
      <c r="F473" s="44"/>
    </row>
    <row r="474" spans="3:6" ht="14.1" customHeight="1" x14ac:dyDescent="0.2">
      <c r="C474" s="41"/>
      <c r="D474" s="42"/>
      <c r="E474" s="43"/>
      <c r="F474" s="44"/>
    </row>
    <row r="475" spans="3:6" ht="14.1" customHeight="1" x14ac:dyDescent="0.2">
      <c r="C475" s="41"/>
      <c r="D475" s="42"/>
      <c r="E475" s="43"/>
      <c r="F475" s="44"/>
    </row>
    <row r="476" spans="3:6" ht="14.1" customHeight="1" x14ac:dyDescent="0.2">
      <c r="C476" s="41"/>
      <c r="D476" s="42"/>
      <c r="E476" s="43"/>
      <c r="F476" s="44"/>
    </row>
    <row r="477" spans="3:6" ht="14.1" customHeight="1" x14ac:dyDescent="0.2">
      <c r="C477" s="41"/>
      <c r="D477" s="42"/>
      <c r="E477" s="43"/>
      <c r="F477" s="44"/>
    </row>
    <row r="478" spans="3:6" ht="14.1" customHeight="1" x14ac:dyDescent="0.2">
      <c r="C478" s="41"/>
      <c r="D478" s="42"/>
      <c r="E478" s="43"/>
      <c r="F478" s="44"/>
    </row>
    <row r="479" spans="3:6" ht="14.1" customHeight="1" x14ac:dyDescent="0.2">
      <c r="C479" s="41"/>
      <c r="D479" s="42"/>
      <c r="E479" s="43"/>
      <c r="F479" s="44"/>
    </row>
    <row r="480" spans="3:6" ht="14.1" customHeight="1" x14ac:dyDescent="0.2">
      <c r="C480" s="41"/>
      <c r="D480" s="42"/>
      <c r="E480" s="43"/>
      <c r="F480" s="44"/>
    </row>
    <row r="481" spans="3:6" ht="14.1" customHeight="1" x14ac:dyDescent="0.2">
      <c r="C481" s="41"/>
      <c r="D481" s="42"/>
      <c r="E481" s="43"/>
      <c r="F481" s="44"/>
    </row>
    <row r="482" spans="3:6" ht="14.1" customHeight="1" x14ac:dyDescent="0.2">
      <c r="C482" s="41"/>
      <c r="D482" s="42"/>
      <c r="E482" s="43"/>
      <c r="F482" s="44"/>
    </row>
    <row r="483" spans="3:6" ht="14.1" customHeight="1" x14ac:dyDescent="0.2">
      <c r="C483" s="41"/>
      <c r="D483" s="42"/>
      <c r="E483" s="43"/>
      <c r="F483" s="44"/>
    </row>
    <row r="484" spans="3:6" ht="14.1" customHeight="1" x14ac:dyDescent="0.2">
      <c r="C484" s="41"/>
      <c r="D484" s="42"/>
      <c r="E484" s="43"/>
      <c r="F484" s="44"/>
    </row>
    <row r="485" spans="3:6" ht="14.1" customHeight="1" x14ac:dyDescent="0.2">
      <c r="C485" s="41"/>
      <c r="D485" s="42"/>
      <c r="E485" s="43"/>
      <c r="F485" s="44"/>
    </row>
    <row r="486" spans="3:6" ht="14.1" customHeight="1" x14ac:dyDescent="0.2">
      <c r="C486" s="41"/>
      <c r="D486" s="42"/>
      <c r="E486" s="43"/>
      <c r="F486" s="44"/>
    </row>
    <row r="487" spans="3:6" ht="14.1" customHeight="1" x14ac:dyDescent="0.2">
      <c r="C487" s="41"/>
      <c r="D487" s="42"/>
      <c r="E487" s="43"/>
      <c r="F487" s="44"/>
    </row>
    <row r="488" spans="3:6" ht="14.1" customHeight="1" x14ac:dyDescent="0.2">
      <c r="C488" s="41"/>
      <c r="D488" s="42"/>
      <c r="E488" s="43"/>
      <c r="F488" s="44"/>
    </row>
    <row r="489" spans="3:6" ht="14.1" customHeight="1" x14ac:dyDescent="0.2">
      <c r="C489" s="41"/>
      <c r="D489" s="42"/>
      <c r="E489" s="43"/>
      <c r="F489" s="44"/>
    </row>
    <row r="490" spans="3:6" ht="14.1" customHeight="1" x14ac:dyDescent="0.2">
      <c r="C490" s="41"/>
      <c r="D490" s="42"/>
      <c r="E490" s="43"/>
      <c r="F490" s="44"/>
    </row>
    <row r="491" spans="3:6" ht="14.1" customHeight="1" x14ac:dyDescent="0.2">
      <c r="C491" s="41"/>
      <c r="D491" s="42"/>
      <c r="E491" s="43"/>
      <c r="F491" s="44"/>
    </row>
    <row r="492" spans="3:6" ht="14.1" customHeight="1" x14ac:dyDescent="0.2">
      <c r="C492" s="41"/>
      <c r="D492" s="42"/>
      <c r="E492" s="43"/>
      <c r="F492" s="44"/>
    </row>
    <row r="493" spans="3:6" ht="14.1" customHeight="1" x14ac:dyDescent="0.2">
      <c r="C493" s="41"/>
      <c r="D493" s="42"/>
      <c r="E493" s="43"/>
      <c r="F493" s="44"/>
    </row>
    <row r="494" spans="3:6" ht="14.1" customHeight="1" x14ac:dyDescent="0.2">
      <c r="C494" s="41"/>
      <c r="D494" s="42"/>
      <c r="E494" s="43"/>
      <c r="F494" s="44"/>
    </row>
    <row r="495" spans="3:6" ht="14.1" customHeight="1" x14ac:dyDescent="0.2">
      <c r="C495" s="41"/>
      <c r="D495" s="42"/>
      <c r="E495" s="43"/>
      <c r="F495" s="44"/>
    </row>
    <row r="496" spans="3:6" ht="14.1" customHeight="1" x14ac:dyDescent="0.2">
      <c r="C496" s="41"/>
      <c r="D496" s="42"/>
      <c r="E496" s="43"/>
      <c r="F496" s="44"/>
    </row>
    <row r="497" spans="3:6" ht="14.1" customHeight="1" x14ac:dyDescent="0.2">
      <c r="C497" s="41"/>
      <c r="D497" s="42"/>
      <c r="E497" s="43"/>
      <c r="F497" s="44"/>
    </row>
    <row r="498" spans="3:6" ht="14.1" customHeight="1" x14ac:dyDescent="0.2">
      <c r="C498" s="41"/>
      <c r="D498" s="42"/>
      <c r="E498" s="43"/>
      <c r="F498" s="44"/>
    </row>
    <row r="499" spans="3:6" ht="14.1" customHeight="1" x14ac:dyDescent="0.2">
      <c r="C499" s="41"/>
      <c r="D499" s="42"/>
      <c r="E499" s="43"/>
      <c r="F499" s="44"/>
    </row>
    <row r="500" spans="3:6" ht="14.1" customHeight="1" x14ac:dyDescent="0.2">
      <c r="C500" s="41"/>
      <c r="D500" s="42"/>
      <c r="E500" s="43"/>
      <c r="F500" s="44"/>
    </row>
    <row r="501" spans="3:6" ht="14.1" customHeight="1" x14ac:dyDescent="0.2">
      <c r="C501" s="41"/>
      <c r="D501" s="42"/>
      <c r="E501" s="43"/>
      <c r="F501" s="44"/>
    </row>
    <row r="502" spans="3:6" ht="14.1" customHeight="1" x14ac:dyDescent="0.2">
      <c r="C502" s="41"/>
      <c r="D502" s="42"/>
      <c r="E502" s="43"/>
      <c r="F502" s="44"/>
    </row>
    <row r="503" spans="3:6" ht="14.1" customHeight="1" x14ac:dyDescent="0.2">
      <c r="C503" s="41"/>
      <c r="D503" s="42"/>
      <c r="E503" s="43"/>
      <c r="F503" s="44"/>
    </row>
    <row r="504" spans="3:6" ht="14.1" customHeight="1" x14ac:dyDescent="0.2">
      <c r="C504" s="41"/>
      <c r="D504" s="42"/>
      <c r="E504" s="43"/>
      <c r="F504" s="44"/>
    </row>
    <row r="505" spans="3:6" ht="14.1" customHeight="1" x14ac:dyDescent="0.2">
      <c r="C505" s="41"/>
      <c r="D505" s="42"/>
      <c r="E505" s="43"/>
      <c r="F505" s="44"/>
    </row>
    <row r="506" spans="3:6" ht="14.1" customHeight="1" x14ac:dyDescent="0.2">
      <c r="C506" s="41"/>
      <c r="D506" s="42"/>
      <c r="E506" s="43"/>
      <c r="F506" s="44"/>
    </row>
    <row r="507" spans="3:6" ht="14.1" customHeight="1" x14ac:dyDescent="0.2">
      <c r="C507" s="41"/>
      <c r="D507" s="42"/>
      <c r="E507" s="43"/>
      <c r="F507" s="44"/>
    </row>
    <row r="508" spans="3:6" ht="14.1" customHeight="1" x14ac:dyDescent="0.2">
      <c r="C508" s="41"/>
      <c r="D508" s="42"/>
      <c r="E508" s="43"/>
      <c r="F508" s="44"/>
    </row>
    <row r="509" spans="3:6" ht="14.1" customHeight="1" x14ac:dyDescent="0.2">
      <c r="C509" s="41"/>
      <c r="D509" s="42"/>
      <c r="E509" s="43"/>
      <c r="F509" s="44"/>
    </row>
    <row r="510" spans="3:6" ht="14.1" customHeight="1" x14ac:dyDescent="0.2">
      <c r="C510" s="41"/>
      <c r="D510" s="42"/>
      <c r="E510" s="43"/>
      <c r="F510" s="44"/>
    </row>
    <row r="511" spans="3:6" ht="14.1" customHeight="1" x14ac:dyDescent="0.2">
      <c r="C511" s="41"/>
      <c r="D511" s="42"/>
      <c r="E511" s="43"/>
      <c r="F511" s="44"/>
    </row>
    <row r="512" spans="3:6" ht="14.1" customHeight="1" x14ac:dyDescent="0.2">
      <c r="C512" s="41"/>
      <c r="D512" s="42"/>
      <c r="E512" s="43"/>
      <c r="F512" s="44"/>
    </row>
    <row r="513" spans="3:6" ht="14.1" customHeight="1" x14ac:dyDescent="0.2">
      <c r="C513" s="41"/>
      <c r="D513" s="42"/>
      <c r="E513" s="43"/>
      <c r="F513" s="44"/>
    </row>
    <row r="514" spans="3:6" ht="14.1" customHeight="1" x14ac:dyDescent="0.2">
      <c r="C514" s="41"/>
      <c r="D514" s="42"/>
      <c r="E514" s="43"/>
      <c r="F514" s="44"/>
    </row>
    <row r="515" spans="3:6" ht="14.1" customHeight="1" x14ac:dyDescent="0.2">
      <c r="C515" s="41"/>
      <c r="D515" s="42"/>
      <c r="E515" s="43"/>
      <c r="F515" s="44"/>
    </row>
    <row r="516" spans="3:6" ht="14.1" customHeight="1" x14ac:dyDescent="0.2">
      <c r="C516" s="41"/>
      <c r="D516" s="42"/>
      <c r="E516" s="43"/>
      <c r="F516" s="44"/>
    </row>
    <row r="517" spans="3:6" ht="14.1" customHeight="1" x14ac:dyDescent="0.2">
      <c r="C517" s="41"/>
      <c r="D517" s="42"/>
      <c r="E517" s="43"/>
      <c r="F517" s="44"/>
    </row>
    <row r="518" spans="3:6" ht="14.1" customHeight="1" x14ac:dyDescent="0.2">
      <c r="C518" s="41"/>
      <c r="D518" s="42"/>
      <c r="E518" s="43"/>
      <c r="F518" s="44"/>
    </row>
    <row r="519" spans="3:6" ht="14.1" customHeight="1" x14ac:dyDescent="0.2">
      <c r="C519" s="41"/>
      <c r="D519" s="42"/>
      <c r="E519" s="43"/>
      <c r="F519" s="44"/>
    </row>
    <row r="520" spans="3:6" ht="14.1" customHeight="1" x14ac:dyDescent="0.2">
      <c r="C520" s="41"/>
      <c r="D520" s="42"/>
      <c r="E520" s="43"/>
      <c r="F520" s="44"/>
    </row>
    <row r="521" spans="3:6" ht="14.1" customHeight="1" x14ac:dyDescent="0.2">
      <c r="C521" s="41"/>
      <c r="D521" s="42"/>
      <c r="E521" s="43"/>
      <c r="F521" s="44"/>
    </row>
    <row r="522" spans="3:6" ht="14.1" customHeight="1" x14ac:dyDescent="0.2">
      <c r="C522" s="41"/>
      <c r="D522" s="42"/>
      <c r="E522" s="43"/>
      <c r="F522" s="44"/>
    </row>
    <row r="523" spans="3:6" ht="14.1" customHeight="1" x14ac:dyDescent="0.2">
      <c r="C523" s="41"/>
      <c r="D523" s="42"/>
      <c r="E523" s="43"/>
      <c r="F523" s="44"/>
    </row>
    <row r="524" spans="3:6" ht="14.1" customHeight="1" x14ac:dyDescent="0.2">
      <c r="C524" s="41"/>
      <c r="D524" s="42"/>
      <c r="E524" s="43"/>
      <c r="F524" s="44"/>
    </row>
    <row r="525" spans="3:6" ht="14.1" customHeight="1" x14ac:dyDescent="0.2">
      <c r="C525" s="41"/>
      <c r="D525" s="42"/>
      <c r="E525" s="43"/>
      <c r="F525" s="44"/>
    </row>
    <row r="526" spans="3:6" ht="14.1" customHeight="1" x14ac:dyDescent="0.2">
      <c r="C526" s="41"/>
      <c r="D526" s="42"/>
      <c r="E526" s="43"/>
      <c r="F526" s="44"/>
    </row>
    <row r="527" spans="3:6" ht="14.1" customHeight="1" x14ac:dyDescent="0.2">
      <c r="C527" s="41"/>
      <c r="D527" s="42"/>
      <c r="E527" s="43"/>
      <c r="F527" s="44"/>
    </row>
    <row r="528" spans="3:6" ht="14.1" customHeight="1" x14ac:dyDescent="0.2">
      <c r="C528" s="41"/>
      <c r="D528" s="42"/>
      <c r="E528" s="43"/>
      <c r="F528" s="44"/>
    </row>
    <row r="529" spans="3:6" ht="14.1" customHeight="1" x14ac:dyDescent="0.2">
      <c r="C529" s="41"/>
      <c r="D529" s="42"/>
      <c r="E529" s="43"/>
      <c r="F529" s="44"/>
    </row>
    <row r="530" spans="3:6" ht="14.1" customHeight="1" x14ac:dyDescent="0.2">
      <c r="C530" s="41"/>
      <c r="D530" s="42"/>
      <c r="E530" s="43"/>
      <c r="F530" s="44"/>
    </row>
    <row r="531" spans="3:6" ht="14.1" customHeight="1" x14ac:dyDescent="0.2">
      <c r="C531" s="41"/>
      <c r="D531" s="42"/>
      <c r="E531" s="43"/>
      <c r="F531" s="44"/>
    </row>
    <row r="532" spans="3:6" ht="14.1" customHeight="1" x14ac:dyDescent="0.2">
      <c r="C532" s="41"/>
      <c r="D532" s="42"/>
      <c r="E532" s="43"/>
      <c r="F532" s="44"/>
    </row>
    <row r="533" spans="3:6" ht="14.1" customHeight="1" x14ac:dyDescent="0.2">
      <c r="C533" s="41"/>
      <c r="D533" s="42"/>
      <c r="E533" s="43"/>
      <c r="F533" s="44"/>
    </row>
    <row r="534" spans="3:6" ht="14.1" customHeight="1" x14ac:dyDescent="0.2">
      <c r="C534" s="41"/>
      <c r="D534" s="42"/>
      <c r="E534" s="43"/>
      <c r="F534" s="44"/>
    </row>
    <row r="535" spans="3:6" ht="14.1" customHeight="1" x14ac:dyDescent="0.2">
      <c r="C535" s="41"/>
      <c r="D535" s="42"/>
      <c r="E535" s="43"/>
      <c r="F535" s="44"/>
    </row>
    <row r="536" spans="3:6" ht="14.1" customHeight="1" x14ac:dyDescent="0.2">
      <c r="C536" s="41"/>
      <c r="D536" s="42"/>
      <c r="E536" s="43"/>
      <c r="F536" s="44"/>
    </row>
    <row r="537" spans="3:6" ht="14.1" customHeight="1" x14ac:dyDescent="0.2">
      <c r="C537" s="41"/>
      <c r="D537" s="42"/>
      <c r="E537" s="43"/>
      <c r="F537" s="44"/>
    </row>
    <row r="538" spans="3:6" ht="14.1" customHeight="1" x14ac:dyDescent="0.2">
      <c r="C538" s="41"/>
      <c r="D538" s="42"/>
      <c r="E538" s="43"/>
      <c r="F538" s="44"/>
    </row>
    <row r="539" spans="3:6" ht="14.1" customHeight="1" x14ac:dyDescent="0.2">
      <c r="C539" s="41"/>
      <c r="D539" s="42"/>
      <c r="E539" s="43"/>
      <c r="F539" s="44"/>
    </row>
    <row r="540" spans="3:6" ht="14.1" customHeight="1" x14ac:dyDescent="0.2">
      <c r="C540" s="41"/>
      <c r="D540" s="42"/>
      <c r="E540" s="43"/>
      <c r="F540" s="44"/>
    </row>
    <row r="541" spans="3:6" ht="14.1" customHeight="1" x14ac:dyDescent="0.2">
      <c r="C541" s="41"/>
      <c r="D541" s="42"/>
      <c r="E541" s="43"/>
      <c r="F541" s="44"/>
    </row>
    <row r="542" spans="3:6" ht="14.1" customHeight="1" x14ac:dyDescent="0.2">
      <c r="C542" s="41"/>
      <c r="D542" s="42"/>
      <c r="E542" s="43"/>
      <c r="F542" s="44"/>
    </row>
    <row r="543" spans="3:6" ht="14.1" customHeight="1" x14ac:dyDescent="0.2">
      <c r="C543" s="41"/>
      <c r="D543" s="42"/>
      <c r="E543" s="43"/>
      <c r="F543" s="44"/>
    </row>
    <row r="544" spans="3:6" ht="14.1" customHeight="1" x14ac:dyDescent="0.2">
      <c r="C544" s="41"/>
      <c r="D544" s="42"/>
      <c r="E544" s="43"/>
      <c r="F544" s="44"/>
    </row>
    <row r="545" spans="3:6" ht="14.1" customHeight="1" x14ac:dyDescent="0.2">
      <c r="C545" s="41"/>
      <c r="D545" s="42"/>
      <c r="E545" s="43"/>
      <c r="F545" s="44"/>
    </row>
    <row r="546" spans="3:6" ht="14.1" customHeight="1" x14ac:dyDescent="0.2">
      <c r="C546" s="41"/>
      <c r="D546" s="42"/>
      <c r="E546" s="43"/>
      <c r="F546" s="44"/>
    </row>
    <row r="547" spans="3:6" ht="14.1" customHeight="1" x14ac:dyDescent="0.2">
      <c r="C547" s="41"/>
      <c r="D547" s="42"/>
      <c r="E547" s="43"/>
      <c r="F547" s="44"/>
    </row>
    <row r="548" spans="3:6" ht="14.1" customHeight="1" x14ac:dyDescent="0.2">
      <c r="C548" s="41"/>
      <c r="D548" s="42"/>
      <c r="E548" s="43"/>
      <c r="F548" s="44"/>
    </row>
    <row r="549" spans="3:6" ht="14.1" customHeight="1" x14ac:dyDescent="0.2">
      <c r="C549" s="41"/>
      <c r="D549" s="42"/>
      <c r="E549" s="43"/>
      <c r="F549" s="44"/>
    </row>
    <row r="550" spans="3:6" ht="14.1" customHeight="1" x14ac:dyDescent="0.2">
      <c r="C550" s="41"/>
      <c r="D550" s="42"/>
      <c r="E550" s="43"/>
      <c r="F550" s="44"/>
    </row>
    <row r="551" spans="3:6" ht="14.1" customHeight="1" x14ac:dyDescent="0.2">
      <c r="C551" s="41"/>
      <c r="D551" s="42"/>
      <c r="E551" s="43"/>
      <c r="F551" s="44"/>
    </row>
    <row r="552" spans="3:6" ht="14.1" customHeight="1" x14ac:dyDescent="0.2">
      <c r="C552" s="41"/>
      <c r="D552" s="42"/>
      <c r="E552" s="43"/>
      <c r="F552" s="44"/>
    </row>
    <row r="553" spans="3:6" ht="14.1" customHeight="1" x14ac:dyDescent="0.2">
      <c r="C553" s="41"/>
      <c r="D553" s="42"/>
      <c r="E553" s="43"/>
      <c r="F553" s="44"/>
    </row>
    <row r="554" spans="3:6" ht="14.1" customHeight="1" x14ac:dyDescent="0.2">
      <c r="C554" s="41"/>
      <c r="D554" s="42"/>
      <c r="E554" s="43"/>
      <c r="F554" s="44"/>
    </row>
    <row r="555" spans="3:6" ht="14.1" customHeight="1" x14ac:dyDescent="0.2">
      <c r="C555" s="41"/>
      <c r="D555" s="42"/>
      <c r="E555" s="43"/>
      <c r="F555" s="44"/>
    </row>
    <row r="556" spans="3:6" ht="14.1" customHeight="1" x14ac:dyDescent="0.2">
      <c r="C556" s="41"/>
      <c r="D556" s="42"/>
      <c r="E556" s="43"/>
      <c r="F556" s="44"/>
    </row>
    <row r="557" spans="3:6" ht="14.1" customHeight="1" x14ac:dyDescent="0.2">
      <c r="C557" s="41"/>
      <c r="D557" s="42"/>
      <c r="E557" s="43"/>
      <c r="F557" s="44"/>
    </row>
    <row r="558" spans="3:6" ht="14.1" customHeight="1" x14ac:dyDescent="0.2">
      <c r="C558" s="41"/>
      <c r="D558" s="42"/>
      <c r="E558" s="43"/>
      <c r="F558" s="44"/>
    </row>
    <row r="559" spans="3:6" ht="14.1" customHeight="1" x14ac:dyDescent="0.2">
      <c r="C559" s="41"/>
      <c r="D559" s="42"/>
      <c r="E559" s="43"/>
      <c r="F559" s="44"/>
    </row>
    <row r="560" spans="3:6" ht="14.1" customHeight="1" x14ac:dyDescent="0.2">
      <c r="C560" s="41"/>
      <c r="D560" s="42"/>
      <c r="E560" s="43"/>
      <c r="F560" s="44"/>
    </row>
    <row r="561" spans="3:6" ht="14.1" customHeight="1" x14ac:dyDescent="0.2">
      <c r="C561" s="41"/>
      <c r="D561" s="42"/>
      <c r="E561" s="43"/>
      <c r="F561" s="44"/>
    </row>
    <row r="562" spans="3:6" ht="14.1" customHeight="1" x14ac:dyDescent="0.2">
      <c r="C562" s="41"/>
      <c r="D562" s="42"/>
      <c r="E562" s="43"/>
      <c r="F562" s="44"/>
    </row>
    <row r="563" spans="3:6" ht="14.1" customHeight="1" x14ac:dyDescent="0.2">
      <c r="C563" s="41"/>
      <c r="D563" s="42"/>
      <c r="E563" s="43"/>
      <c r="F563" s="44"/>
    </row>
    <row r="564" spans="3:6" ht="14.1" customHeight="1" x14ac:dyDescent="0.2">
      <c r="C564" s="41"/>
      <c r="D564" s="42"/>
      <c r="E564" s="43"/>
      <c r="F564" s="44"/>
    </row>
    <row r="565" spans="3:6" ht="14.1" customHeight="1" x14ac:dyDescent="0.2">
      <c r="C565" s="41"/>
      <c r="D565" s="42"/>
      <c r="E565" s="43"/>
      <c r="F565" s="44"/>
    </row>
    <row r="566" spans="3:6" ht="14.1" customHeight="1" x14ac:dyDescent="0.2">
      <c r="C566" s="41"/>
      <c r="D566" s="42"/>
      <c r="E566" s="43"/>
      <c r="F566" s="44"/>
    </row>
    <row r="567" spans="3:6" ht="14.1" customHeight="1" x14ac:dyDescent="0.2">
      <c r="C567" s="41"/>
      <c r="D567" s="42"/>
      <c r="E567" s="43"/>
      <c r="F567" s="44"/>
    </row>
    <row r="568" spans="3:6" ht="14.1" customHeight="1" x14ac:dyDescent="0.2">
      <c r="C568" s="41"/>
      <c r="D568" s="42"/>
      <c r="E568" s="43"/>
      <c r="F568" s="44"/>
    </row>
    <row r="569" spans="3:6" ht="14.1" customHeight="1" x14ac:dyDescent="0.2">
      <c r="C569" s="41"/>
      <c r="D569" s="42"/>
      <c r="E569" s="43"/>
      <c r="F569" s="44"/>
    </row>
    <row r="570" spans="3:6" ht="14.1" customHeight="1" x14ac:dyDescent="0.2">
      <c r="C570" s="41"/>
      <c r="D570" s="42"/>
      <c r="E570" s="43"/>
      <c r="F570" s="44"/>
    </row>
    <row r="571" spans="3:6" ht="14.1" customHeight="1" x14ac:dyDescent="0.2">
      <c r="C571" s="41"/>
      <c r="D571" s="42"/>
      <c r="E571" s="43"/>
      <c r="F571" s="44"/>
    </row>
    <row r="572" spans="3:6" ht="14.1" customHeight="1" x14ac:dyDescent="0.2">
      <c r="C572" s="41"/>
      <c r="D572" s="42"/>
      <c r="E572" s="43"/>
      <c r="F572" s="44"/>
    </row>
    <row r="573" spans="3:6" ht="14.1" customHeight="1" x14ac:dyDescent="0.2">
      <c r="C573" s="41"/>
      <c r="D573" s="42"/>
      <c r="E573" s="43"/>
      <c r="F573" s="44"/>
    </row>
    <row r="574" spans="3:6" ht="14.1" customHeight="1" x14ac:dyDescent="0.2">
      <c r="C574" s="41"/>
      <c r="D574" s="42"/>
      <c r="E574" s="43"/>
      <c r="F574" s="44"/>
    </row>
    <row r="575" spans="3:6" ht="14.1" customHeight="1" x14ac:dyDescent="0.2">
      <c r="C575" s="41"/>
      <c r="D575" s="42"/>
      <c r="E575" s="43"/>
      <c r="F575" s="44"/>
    </row>
    <row r="576" spans="3:6" ht="14.1" customHeight="1" x14ac:dyDescent="0.2">
      <c r="C576" s="41"/>
      <c r="D576" s="42"/>
      <c r="E576" s="43"/>
      <c r="F576" s="44"/>
    </row>
    <row r="577" spans="3:6" ht="14.1" customHeight="1" x14ac:dyDescent="0.2">
      <c r="C577" s="41"/>
      <c r="D577" s="42"/>
      <c r="E577" s="43"/>
      <c r="F577" s="44"/>
    </row>
    <row r="578" spans="3:6" ht="14.1" customHeight="1" x14ac:dyDescent="0.2">
      <c r="C578" s="41"/>
      <c r="D578" s="42"/>
      <c r="E578" s="43"/>
      <c r="F578" s="44"/>
    </row>
    <row r="579" spans="3:6" ht="14.1" customHeight="1" x14ac:dyDescent="0.2">
      <c r="C579" s="41"/>
      <c r="D579" s="42"/>
      <c r="E579" s="43"/>
      <c r="F579" s="44"/>
    </row>
    <row r="580" spans="3:6" ht="14.1" customHeight="1" x14ac:dyDescent="0.2">
      <c r="C580" s="41"/>
      <c r="D580" s="42"/>
      <c r="E580" s="43"/>
      <c r="F580" s="44"/>
    </row>
    <row r="581" spans="3:6" ht="14.1" customHeight="1" x14ac:dyDescent="0.2">
      <c r="C581" s="41"/>
      <c r="D581" s="42"/>
      <c r="E581" s="43"/>
      <c r="F581" s="44"/>
    </row>
    <row r="582" spans="3:6" ht="14.1" customHeight="1" x14ac:dyDescent="0.2">
      <c r="C582" s="41"/>
      <c r="D582" s="42"/>
      <c r="E582" s="43"/>
      <c r="F582" s="44"/>
    </row>
    <row r="583" spans="3:6" ht="14.1" customHeight="1" x14ac:dyDescent="0.2">
      <c r="C583" s="41"/>
      <c r="D583" s="42"/>
      <c r="E583" s="43"/>
      <c r="F583" s="44"/>
    </row>
    <row r="584" spans="3:6" ht="14.1" customHeight="1" x14ac:dyDescent="0.2">
      <c r="C584" s="41"/>
      <c r="D584" s="42"/>
      <c r="E584" s="43"/>
      <c r="F584" s="44"/>
    </row>
    <row r="585" spans="3:6" ht="14.1" customHeight="1" x14ac:dyDescent="0.2">
      <c r="C585" s="41"/>
      <c r="D585" s="42"/>
      <c r="E585" s="43"/>
      <c r="F585" s="44"/>
    </row>
    <row r="586" spans="3:6" ht="14.1" customHeight="1" x14ac:dyDescent="0.2">
      <c r="C586" s="41"/>
      <c r="D586" s="42"/>
      <c r="E586" s="43"/>
      <c r="F586" s="44"/>
    </row>
    <row r="587" spans="3:6" ht="14.1" customHeight="1" x14ac:dyDescent="0.2">
      <c r="C587" s="41"/>
      <c r="D587" s="42"/>
      <c r="E587" s="43"/>
      <c r="F587" s="44"/>
    </row>
    <row r="588" spans="3:6" ht="14.1" customHeight="1" x14ac:dyDescent="0.2">
      <c r="C588" s="41"/>
      <c r="D588" s="42"/>
      <c r="E588" s="43"/>
      <c r="F588" s="44"/>
    </row>
    <row r="589" spans="3:6" ht="14.1" customHeight="1" x14ac:dyDescent="0.2">
      <c r="C589" s="41"/>
      <c r="D589" s="42"/>
      <c r="E589" s="43"/>
      <c r="F589" s="44"/>
    </row>
    <row r="590" spans="3:6" ht="14.1" customHeight="1" x14ac:dyDescent="0.2">
      <c r="C590" s="41"/>
      <c r="D590" s="42"/>
      <c r="E590" s="43"/>
      <c r="F590" s="44"/>
    </row>
    <row r="591" spans="3:6" ht="14.1" customHeight="1" x14ac:dyDescent="0.2">
      <c r="C591" s="41"/>
      <c r="D591" s="42"/>
      <c r="E591" s="43"/>
      <c r="F591" s="44"/>
    </row>
    <row r="592" spans="3:6" ht="14.1" customHeight="1" x14ac:dyDescent="0.2">
      <c r="C592" s="41"/>
      <c r="D592" s="42"/>
      <c r="E592" s="43"/>
      <c r="F592" s="44"/>
    </row>
    <row r="593" spans="3:6" ht="14.1" customHeight="1" x14ac:dyDescent="0.2">
      <c r="C593" s="41"/>
      <c r="D593" s="42"/>
      <c r="E593" s="43"/>
      <c r="F593" s="44"/>
    </row>
    <row r="594" spans="3:6" ht="14.1" customHeight="1" x14ac:dyDescent="0.2">
      <c r="C594" s="41"/>
      <c r="D594" s="42"/>
      <c r="E594" s="43"/>
      <c r="F594" s="44"/>
    </row>
    <row r="595" spans="3:6" ht="14.1" customHeight="1" x14ac:dyDescent="0.2">
      <c r="C595" s="41"/>
      <c r="D595" s="42"/>
      <c r="E595" s="43"/>
      <c r="F595" s="44"/>
    </row>
    <row r="596" spans="3:6" ht="14.1" customHeight="1" x14ac:dyDescent="0.2">
      <c r="C596" s="41"/>
      <c r="D596" s="42"/>
      <c r="E596" s="43"/>
      <c r="F596" s="44"/>
    </row>
    <row r="597" spans="3:6" ht="14.1" customHeight="1" x14ac:dyDescent="0.2">
      <c r="C597" s="41"/>
      <c r="D597" s="42"/>
      <c r="E597" s="43"/>
      <c r="F597" s="44"/>
    </row>
    <row r="598" spans="3:6" ht="14.1" customHeight="1" x14ac:dyDescent="0.2">
      <c r="C598" s="41"/>
      <c r="D598" s="42"/>
      <c r="E598" s="43"/>
      <c r="F598" s="44"/>
    </row>
    <row r="599" spans="3:6" ht="14.1" customHeight="1" x14ac:dyDescent="0.2">
      <c r="C599" s="41"/>
      <c r="D599" s="42"/>
      <c r="E599" s="43"/>
      <c r="F599" s="44"/>
    </row>
    <row r="600" spans="3:6" ht="14.1" customHeight="1" x14ac:dyDescent="0.2">
      <c r="C600" s="41"/>
      <c r="D600" s="42"/>
      <c r="E600" s="43"/>
      <c r="F600" s="44"/>
    </row>
    <row r="601" spans="3:6" ht="14.1" customHeight="1" x14ac:dyDescent="0.2">
      <c r="C601" s="41"/>
      <c r="D601" s="42"/>
      <c r="E601" s="43"/>
      <c r="F601" s="44"/>
    </row>
    <row r="602" spans="3:6" ht="14.1" customHeight="1" x14ac:dyDescent="0.2">
      <c r="C602" s="41"/>
      <c r="D602" s="42"/>
      <c r="E602" s="43"/>
      <c r="F602" s="44"/>
    </row>
    <row r="603" spans="3:6" ht="14.1" customHeight="1" x14ac:dyDescent="0.2">
      <c r="C603" s="41"/>
      <c r="D603" s="42"/>
      <c r="E603" s="43"/>
      <c r="F603" s="44"/>
    </row>
    <row r="604" spans="3:6" ht="14.1" customHeight="1" x14ac:dyDescent="0.2">
      <c r="C604" s="41"/>
      <c r="D604" s="42"/>
      <c r="E604" s="43"/>
      <c r="F604" s="44"/>
    </row>
    <row r="605" spans="3:6" ht="14.1" customHeight="1" x14ac:dyDescent="0.2">
      <c r="C605" s="41"/>
      <c r="D605" s="42"/>
      <c r="E605" s="43"/>
      <c r="F605" s="44"/>
    </row>
    <row r="606" spans="3:6" ht="14.1" customHeight="1" x14ac:dyDescent="0.2">
      <c r="C606" s="41"/>
      <c r="D606" s="42"/>
      <c r="E606" s="43"/>
      <c r="F606" s="44"/>
    </row>
    <row r="607" spans="3:6" ht="14.1" customHeight="1" x14ac:dyDescent="0.2">
      <c r="C607" s="41"/>
      <c r="D607" s="42"/>
      <c r="E607" s="43"/>
      <c r="F607" s="44"/>
    </row>
    <row r="608" spans="3:6" ht="14.1" customHeight="1" x14ac:dyDescent="0.2">
      <c r="C608" s="41"/>
      <c r="D608" s="42"/>
      <c r="E608" s="43"/>
      <c r="F608" s="44"/>
    </row>
    <row r="609" spans="3:6" ht="14.1" customHeight="1" x14ac:dyDescent="0.2">
      <c r="C609" s="41"/>
      <c r="D609" s="42"/>
      <c r="E609" s="43"/>
      <c r="F609" s="44"/>
    </row>
    <row r="610" spans="3:6" ht="14.1" customHeight="1" x14ac:dyDescent="0.2">
      <c r="C610" s="41"/>
      <c r="D610" s="42"/>
      <c r="E610" s="43"/>
      <c r="F610" s="44"/>
    </row>
    <row r="611" spans="3:6" ht="14.1" customHeight="1" x14ac:dyDescent="0.2">
      <c r="C611" s="41"/>
      <c r="D611" s="42"/>
      <c r="E611" s="43"/>
      <c r="F611" s="44"/>
    </row>
    <row r="612" spans="3:6" ht="14.1" customHeight="1" x14ac:dyDescent="0.2">
      <c r="C612" s="41"/>
      <c r="D612" s="42"/>
      <c r="E612" s="43"/>
      <c r="F612" s="44"/>
    </row>
    <row r="613" spans="3:6" ht="14.1" customHeight="1" x14ac:dyDescent="0.2">
      <c r="C613" s="41"/>
      <c r="D613" s="42"/>
      <c r="E613" s="43"/>
      <c r="F613" s="44"/>
    </row>
    <row r="614" spans="3:6" ht="14.1" customHeight="1" x14ac:dyDescent="0.2">
      <c r="C614" s="41"/>
      <c r="D614" s="42"/>
      <c r="E614" s="43"/>
      <c r="F614" s="44"/>
    </row>
    <row r="615" spans="3:6" ht="14.1" customHeight="1" x14ac:dyDescent="0.2">
      <c r="C615" s="41"/>
      <c r="D615" s="42"/>
      <c r="E615" s="43"/>
      <c r="F615" s="44"/>
    </row>
    <row r="616" spans="3:6" ht="14.1" customHeight="1" x14ac:dyDescent="0.2">
      <c r="C616" s="41"/>
      <c r="D616" s="42"/>
      <c r="E616" s="43"/>
      <c r="F616" s="44"/>
    </row>
    <row r="617" spans="3:6" ht="14.1" customHeight="1" x14ac:dyDescent="0.2">
      <c r="C617" s="41"/>
      <c r="D617" s="42"/>
      <c r="E617" s="43"/>
      <c r="F617" s="44"/>
    </row>
    <row r="618" spans="3:6" ht="14.1" customHeight="1" x14ac:dyDescent="0.2">
      <c r="C618" s="41"/>
      <c r="D618" s="42"/>
      <c r="E618" s="43"/>
      <c r="F618" s="44"/>
    </row>
    <row r="619" spans="3:6" ht="14.1" customHeight="1" x14ac:dyDescent="0.2">
      <c r="C619" s="41"/>
      <c r="D619" s="42"/>
      <c r="E619" s="43"/>
      <c r="F619" s="44"/>
    </row>
    <row r="620" spans="3:6" ht="14.1" customHeight="1" x14ac:dyDescent="0.2">
      <c r="C620" s="41"/>
      <c r="D620" s="42"/>
      <c r="E620" s="43"/>
      <c r="F620" s="44"/>
    </row>
    <row r="621" spans="3:6" ht="14.1" customHeight="1" x14ac:dyDescent="0.2">
      <c r="C621" s="41"/>
      <c r="D621" s="42"/>
      <c r="E621" s="43"/>
      <c r="F621" s="44"/>
    </row>
    <row r="622" spans="3:6" ht="14.1" customHeight="1" x14ac:dyDescent="0.2">
      <c r="C622" s="41"/>
      <c r="D622" s="42"/>
      <c r="E622" s="43"/>
      <c r="F622" s="44"/>
    </row>
    <row r="623" spans="3:6" ht="14.1" customHeight="1" x14ac:dyDescent="0.2">
      <c r="C623" s="41"/>
      <c r="D623" s="42"/>
      <c r="E623" s="43"/>
      <c r="F623" s="44"/>
    </row>
    <row r="624" spans="3:6" ht="14.1" customHeight="1" x14ac:dyDescent="0.2">
      <c r="C624" s="41"/>
      <c r="D624" s="42"/>
      <c r="E624" s="43"/>
      <c r="F624" s="44"/>
    </row>
    <row r="625" spans="3:6" ht="14.1" customHeight="1" x14ac:dyDescent="0.2">
      <c r="C625" s="41"/>
      <c r="D625" s="42"/>
      <c r="E625" s="43"/>
      <c r="F625" s="44"/>
    </row>
    <row r="626" spans="3:6" ht="14.1" customHeight="1" x14ac:dyDescent="0.2">
      <c r="C626" s="41"/>
      <c r="D626" s="42"/>
      <c r="E626" s="43"/>
      <c r="F626" s="44"/>
    </row>
    <row r="627" spans="3:6" ht="14.1" customHeight="1" x14ac:dyDescent="0.2">
      <c r="C627" s="41"/>
      <c r="D627" s="42"/>
      <c r="E627" s="43"/>
      <c r="F627" s="44"/>
    </row>
    <row r="628" spans="3:6" ht="14.1" customHeight="1" x14ac:dyDescent="0.2">
      <c r="C628" s="41"/>
      <c r="D628" s="42"/>
      <c r="E628" s="43"/>
      <c r="F628" s="44"/>
    </row>
    <row r="629" spans="3:6" ht="14.1" customHeight="1" x14ac:dyDescent="0.2">
      <c r="C629" s="41"/>
      <c r="D629" s="42"/>
      <c r="E629" s="43"/>
      <c r="F629" s="44"/>
    </row>
    <row r="630" spans="3:6" ht="14.1" customHeight="1" x14ac:dyDescent="0.2">
      <c r="C630" s="41"/>
      <c r="D630" s="42"/>
      <c r="E630" s="43"/>
      <c r="F630" s="44"/>
    </row>
    <row r="631" spans="3:6" ht="14.1" customHeight="1" x14ac:dyDescent="0.2">
      <c r="C631" s="41"/>
      <c r="D631" s="42"/>
      <c r="E631" s="43"/>
      <c r="F631" s="44"/>
    </row>
    <row r="632" spans="3:6" ht="14.1" customHeight="1" x14ac:dyDescent="0.2">
      <c r="C632" s="41"/>
      <c r="D632" s="42"/>
      <c r="E632" s="43"/>
      <c r="F632" s="44"/>
    </row>
    <row r="633" spans="3:6" ht="14.1" customHeight="1" x14ac:dyDescent="0.2">
      <c r="C633" s="41"/>
      <c r="D633" s="42"/>
      <c r="E633" s="43"/>
      <c r="F633" s="44"/>
    </row>
    <row r="634" spans="3:6" ht="14.1" customHeight="1" x14ac:dyDescent="0.2">
      <c r="C634" s="41"/>
      <c r="D634" s="42"/>
      <c r="E634" s="43"/>
      <c r="F634" s="44"/>
    </row>
    <row r="635" spans="3:6" ht="14.1" customHeight="1" x14ac:dyDescent="0.2">
      <c r="C635" s="41"/>
      <c r="D635" s="42"/>
      <c r="E635" s="43"/>
      <c r="F635" s="44"/>
    </row>
    <row r="636" spans="3:6" ht="14.1" customHeight="1" x14ac:dyDescent="0.2">
      <c r="C636" s="41"/>
      <c r="D636" s="42"/>
      <c r="E636" s="43"/>
      <c r="F636" s="44"/>
    </row>
    <row r="637" spans="3:6" ht="14.1" customHeight="1" x14ac:dyDescent="0.2">
      <c r="C637" s="41"/>
      <c r="D637" s="42"/>
      <c r="E637" s="43"/>
      <c r="F637" s="44"/>
    </row>
    <row r="638" spans="3:6" ht="14.1" customHeight="1" x14ac:dyDescent="0.2">
      <c r="C638" s="41"/>
      <c r="D638" s="42"/>
      <c r="E638" s="43"/>
      <c r="F638" s="44"/>
    </row>
    <row r="639" spans="3:6" ht="14.1" customHeight="1" x14ac:dyDescent="0.2">
      <c r="C639" s="41"/>
      <c r="D639" s="42"/>
      <c r="E639" s="43"/>
      <c r="F639" s="44"/>
    </row>
    <row r="640" spans="3:6" ht="14.1" customHeight="1" x14ac:dyDescent="0.2">
      <c r="C640" s="41"/>
      <c r="D640" s="42"/>
      <c r="E640" s="43"/>
      <c r="F640" s="44"/>
    </row>
    <row r="641" spans="3:6" ht="14.1" customHeight="1" x14ac:dyDescent="0.2">
      <c r="C641" s="41"/>
      <c r="D641" s="42"/>
      <c r="E641" s="43"/>
      <c r="F641" s="44"/>
    </row>
    <row r="642" spans="3:6" ht="14.1" customHeight="1" x14ac:dyDescent="0.2">
      <c r="C642" s="41"/>
      <c r="D642" s="42"/>
      <c r="E642" s="43"/>
      <c r="F642" s="44"/>
    </row>
    <row r="643" spans="3:6" ht="14.1" customHeight="1" x14ac:dyDescent="0.2">
      <c r="C643" s="41"/>
      <c r="D643" s="42"/>
      <c r="E643" s="43"/>
      <c r="F643" s="44"/>
    </row>
    <row r="644" spans="3:6" ht="14.1" customHeight="1" x14ac:dyDescent="0.2">
      <c r="C644" s="41"/>
      <c r="D644" s="42"/>
      <c r="E644" s="43"/>
      <c r="F644" s="44"/>
    </row>
    <row r="645" spans="3:6" ht="14.1" customHeight="1" x14ac:dyDescent="0.2">
      <c r="C645" s="41"/>
      <c r="D645" s="42"/>
      <c r="E645" s="43"/>
      <c r="F645" s="44"/>
    </row>
    <row r="646" spans="3:6" ht="14.1" customHeight="1" x14ac:dyDescent="0.2">
      <c r="C646" s="41"/>
      <c r="D646" s="42"/>
      <c r="E646" s="43"/>
      <c r="F646" s="44"/>
    </row>
    <row r="647" spans="3:6" ht="14.1" customHeight="1" x14ac:dyDescent="0.2">
      <c r="C647" s="41"/>
      <c r="D647" s="42"/>
      <c r="E647" s="43"/>
      <c r="F647" s="44"/>
    </row>
    <row r="648" spans="3:6" ht="14.1" customHeight="1" x14ac:dyDescent="0.2">
      <c r="C648" s="41"/>
      <c r="D648" s="42"/>
      <c r="E648" s="43"/>
      <c r="F648" s="44"/>
    </row>
    <row r="649" spans="3:6" ht="14.1" customHeight="1" x14ac:dyDescent="0.2">
      <c r="C649" s="41"/>
      <c r="D649" s="42"/>
      <c r="E649" s="43"/>
      <c r="F649" s="44"/>
    </row>
    <row r="650" spans="3:6" ht="14.1" customHeight="1" x14ac:dyDescent="0.2">
      <c r="C650" s="41"/>
      <c r="D650" s="42"/>
      <c r="E650" s="43"/>
      <c r="F650" s="44"/>
    </row>
    <row r="651" spans="3:6" ht="14.1" customHeight="1" x14ac:dyDescent="0.2">
      <c r="C651" s="41"/>
      <c r="D651" s="42"/>
      <c r="E651" s="43"/>
      <c r="F651" s="44"/>
    </row>
    <row r="652" spans="3:6" ht="14.1" customHeight="1" x14ac:dyDescent="0.2">
      <c r="C652" s="41"/>
      <c r="D652" s="42"/>
      <c r="E652" s="43"/>
      <c r="F652" s="44"/>
    </row>
    <row r="653" spans="3:6" ht="14.1" customHeight="1" x14ac:dyDescent="0.2">
      <c r="C653" s="41"/>
      <c r="D653" s="42"/>
      <c r="E653" s="43"/>
      <c r="F653" s="44"/>
    </row>
    <row r="654" spans="3:6" ht="14.1" customHeight="1" x14ac:dyDescent="0.2">
      <c r="C654" s="41"/>
      <c r="D654" s="42"/>
      <c r="E654" s="43"/>
      <c r="F654" s="44"/>
    </row>
    <row r="655" spans="3:6" ht="14.1" customHeight="1" x14ac:dyDescent="0.2">
      <c r="C655" s="41"/>
      <c r="D655" s="42"/>
      <c r="E655" s="43"/>
      <c r="F655" s="44"/>
    </row>
    <row r="656" spans="3:6" ht="14.1" customHeight="1" x14ac:dyDescent="0.2">
      <c r="C656" s="41"/>
      <c r="D656" s="42"/>
      <c r="E656" s="43"/>
      <c r="F656" s="44"/>
    </row>
    <row r="657" spans="3:6" ht="14.1" customHeight="1" x14ac:dyDescent="0.2">
      <c r="C657" s="41"/>
      <c r="D657" s="42"/>
      <c r="E657" s="43"/>
      <c r="F657" s="44"/>
    </row>
    <row r="658" spans="3:6" ht="14.1" customHeight="1" x14ac:dyDescent="0.2">
      <c r="C658" s="41"/>
      <c r="D658" s="42"/>
      <c r="E658" s="43"/>
      <c r="F658" s="44"/>
    </row>
    <row r="659" spans="3:6" ht="14.1" customHeight="1" x14ac:dyDescent="0.2">
      <c r="C659" s="41"/>
      <c r="D659" s="42"/>
      <c r="E659" s="43"/>
      <c r="F659" s="44"/>
    </row>
    <row r="660" spans="3:6" ht="14.1" customHeight="1" x14ac:dyDescent="0.2">
      <c r="C660" s="41"/>
      <c r="D660" s="42"/>
      <c r="E660" s="43"/>
      <c r="F660" s="44"/>
    </row>
    <row r="661" spans="3:6" ht="14.1" customHeight="1" x14ac:dyDescent="0.2">
      <c r="C661" s="41"/>
      <c r="D661" s="42"/>
      <c r="E661" s="43"/>
      <c r="F661" s="44"/>
    </row>
    <row r="662" spans="3:6" ht="14.1" customHeight="1" x14ac:dyDescent="0.2">
      <c r="C662" s="41"/>
      <c r="D662" s="42"/>
      <c r="E662" s="43"/>
      <c r="F662" s="44"/>
    </row>
    <row r="663" spans="3:6" ht="14.1" customHeight="1" x14ac:dyDescent="0.2">
      <c r="C663" s="41"/>
      <c r="D663" s="42"/>
      <c r="E663" s="43"/>
      <c r="F663" s="44"/>
    </row>
    <row r="664" spans="3:6" ht="14.1" customHeight="1" x14ac:dyDescent="0.2">
      <c r="C664" s="41"/>
      <c r="D664" s="42"/>
      <c r="E664" s="43"/>
      <c r="F664" s="44"/>
    </row>
    <row r="665" spans="3:6" ht="14.1" customHeight="1" x14ac:dyDescent="0.2">
      <c r="C665" s="41"/>
      <c r="D665" s="42"/>
      <c r="E665" s="43"/>
      <c r="F665" s="44"/>
    </row>
    <row r="666" spans="3:6" ht="14.1" customHeight="1" x14ac:dyDescent="0.2">
      <c r="C666" s="41"/>
      <c r="D666" s="42"/>
      <c r="E666" s="43"/>
      <c r="F666" s="44"/>
    </row>
    <row r="667" spans="3:6" ht="14.1" customHeight="1" x14ac:dyDescent="0.2">
      <c r="C667" s="41"/>
      <c r="D667" s="42"/>
      <c r="E667" s="43"/>
      <c r="F667" s="44"/>
    </row>
    <row r="668" spans="3:6" ht="14.1" customHeight="1" x14ac:dyDescent="0.2">
      <c r="C668" s="41"/>
      <c r="D668" s="42"/>
      <c r="E668" s="43"/>
      <c r="F668" s="44"/>
    </row>
    <row r="669" spans="3:6" ht="14.1" customHeight="1" x14ac:dyDescent="0.2">
      <c r="C669" s="41"/>
      <c r="D669" s="42"/>
      <c r="E669" s="43"/>
      <c r="F669" s="44"/>
    </row>
    <row r="670" spans="3:6" ht="14.1" customHeight="1" x14ac:dyDescent="0.2">
      <c r="C670" s="41"/>
      <c r="D670" s="42"/>
      <c r="E670" s="43"/>
      <c r="F670" s="44"/>
    </row>
    <row r="671" spans="3:6" ht="14.1" customHeight="1" x14ac:dyDescent="0.2">
      <c r="C671" s="41"/>
      <c r="D671" s="42"/>
      <c r="E671" s="43"/>
      <c r="F671" s="44"/>
    </row>
    <row r="672" spans="3:6" ht="14.1" customHeight="1" x14ac:dyDescent="0.2">
      <c r="C672" s="41"/>
      <c r="D672" s="42"/>
      <c r="E672" s="43"/>
      <c r="F672" s="44"/>
    </row>
    <row r="673" spans="3:6" ht="14.1" customHeight="1" x14ac:dyDescent="0.2">
      <c r="C673" s="41"/>
      <c r="D673" s="42"/>
      <c r="E673" s="43"/>
      <c r="F673" s="44"/>
    </row>
    <row r="674" spans="3:6" ht="14.1" customHeight="1" x14ac:dyDescent="0.2">
      <c r="C674" s="41"/>
      <c r="D674" s="42"/>
      <c r="E674" s="43"/>
      <c r="F674" s="44"/>
    </row>
    <row r="675" spans="3:6" ht="14.1" customHeight="1" x14ac:dyDescent="0.2">
      <c r="C675" s="41"/>
      <c r="D675" s="42"/>
      <c r="E675" s="43"/>
      <c r="F675" s="44"/>
    </row>
    <row r="676" spans="3:6" ht="14.1" customHeight="1" x14ac:dyDescent="0.2">
      <c r="C676" s="41"/>
      <c r="D676" s="42"/>
      <c r="E676" s="43"/>
      <c r="F676" s="44"/>
    </row>
    <row r="677" spans="3:6" ht="14.1" customHeight="1" x14ac:dyDescent="0.2">
      <c r="C677" s="41"/>
      <c r="D677" s="42"/>
      <c r="E677" s="43"/>
      <c r="F677" s="44"/>
    </row>
    <row r="678" spans="3:6" ht="14.1" customHeight="1" x14ac:dyDescent="0.2">
      <c r="C678" s="41"/>
      <c r="D678" s="42"/>
      <c r="E678" s="43"/>
      <c r="F678" s="44"/>
    </row>
    <row r="679" spans="3:6" ht="14.1" customHeight="1" x14ac:dyDescent="0.2">
      <c r="C679" s="41"/>
      <c r="D679" s="42"/>
      <c r="E679" s="43"/>
      <c r="F679" s="44"/>
    </row>
    <row r="680" spans="3:6" ht="14.1" customHeight="1" x14ac:dyDescent="0.2">
      <c r="C680" s="41"/>
      <c r="D680" s="42"/>
      <c r="E680" s="43"/>
      <c r="F680" s="44"/>
    </row>
    <row r="681" spans="3:6" ht="14.1" customHeight="1" x14ac:dyDescent="0.2">
      <c r="C681" s="41"/>
      <c r="D681" s="42"/>
      <c r="E681" s="43"/>
      <c r="F681" s="44"/>
    </row>
    <row r="682" spans="3:6" ht="14.1" customHeight="1" x14ac:dyDescent="0.2">
      <c r="C682" s="41"/>
      <c r="D682" s="42"/>
      <c r="E682" s="43"/>
      <c r="F682" s="44"/>
    </row>
    <row r="683" spans="3:6" ht="14.1" customHeight="1" x14ac:dyDescent="0.2">
      <c r="C683" s="41"/>
      <c r="D683" s="42"/>
      <c r="E683" s="43"/>
      <c r="F683" s="44"/>
    </row>
    <row r="684" spans="3:6" ht="14.1" customHeight="1" x14ac:dyDescent="0.2">
      <c r="C684" s="41"/>
      <c r="D684" s="42"/>
      <c r="E684" s="43"/>
      <c r="F684" s="44"/>
    </row>
    <row r="685" spans="3:6" ht="14.1" customHeight="1" x14ac:dyDescent="0.2">
      <c r="C685" s="41"/>
      <c r="D685" s="42"/>
      <c r="E685" s="43"/>
      <c r="F685" s="44"/>
    </row>
    <row r="686" spans="3:6" ht="14.1" customHeight="1" x14ac:dyDescent="0.2">
      <c r="C686" s="41"/>
      <c r="D686" s="42"/>
      <c r="E686" s="43"/>
      <c r="F686" s="44"/>
    </row>
    <row r="687" spans="3:6" ht="14.1" customHeight="1" x14ac:dyDescent="0.2">
      <c r="C687" s="41"/>
      <c r="D687" s="42"/>
      <c r="E687" s="43"/>
      <c r="F687" s="44"/>
    </row>
    <row r="688" spans="3:6" ht="14.1" customHeight="1" x14ac:dyDescent="0.2">
      <c r="C688" s="41"/>
      <c r="D688" s="42"/>
      <c r="E688" s="43"/>
      <c r="F688" s="44"/>
    </row>
    <row r="689" spans="3:6" ht="14.1" customHeight="1" x14ac:dyDescent="0.2">
      <c r="C689" s="41"/>
      <c r="D689" s="42"/>
      <c r="E689" s="43"/>
      <c r="F689" s="44"/>
    </row>
    <row r="690" spans="3:6" ht="14.1" customHeight="1" x14ac:dyDescent="0.2">
      <c r="C690" s="41"/>
      <c r="D690" s="42"/>
      <c r="E690" s="43"/>
      <c r="F690" s="44"/>
    </row>
    <row r="691" spans="3:6" ht="14.1" customHeight="1" x14ac:dyDescent="0.2">
      <c r="C691" s="41"/>
      <c r="D691" s="42"/>
      <c r="E691" s="43"/>
      <c r="F691" s="44"/>
    </row>
    <row r="692" spans="3:6" ht="14.1" customHeight="1" x14ac:dyDescent="0.2">
      <c r="C692" s="41"/>
      <c r="D692" s="42"/>
      <c r="E692" s="43"/>
      <c r="F692" s="44"/>
    </row>
    <row r="693" spans="3:6" ht="14.1" customHeight="1" x14ac:dyDescent="0.2">
      <c r="C693" s="41"/>
      <c r="D693" s="42"/>
      <c r="E693" s="43"/>
      <c r="F693" s="44"/>
    </row>
    <row r="694" spans="3:6" ht="14.1" customHeight="1" x14ac:dyDescent="0.2">
      <c r="C694" s="41"/>
      <c r="D694" s="42"/>
      <c r="E694" s="43"/>
      <c r="F694" s="44"/>
    </row>
    <row r="695" spans="3:6" ht="14.1" customHeight="1" x14ac:dyDescent="0.2">
      <c r="C695" s="41"/>
      <c r="D695" s="42"/>
      <c r="E695" s="43"/>
      <c r="F695" s="44"/>
    </row>
    <row r="696" spans="3:6" ht="14.1" customHeight="1" x14ac:dyDescent="0.2">
      <c r="C696" s="41"/>
      <c r="D696" s="42"/>
      <c r="E696" s="43"/>
      <c r="F696" s="44"/>
    </row>
    <row r="697" spans="3:6" ht="14.1" customHeight="1" x14ac:dyDescent="0.2">
      <c r="C697" s="41"/>
      <c r="D697" s="42"/>
      <c r="E697" s="43"/>
      <c r="F697" s="44"/>
    </row>
    <row r="698" spans="3:6" ht="14.1" customHeight="1" x14ac:dyDescent="0.2">
      <c r="C698" s="41"/>
      <c r="D698" s="42"/>
      <c r="E698" s="43"/>
      <c r="F698" s="44"/>
    </row>
    <row r="699" spans="3:6" ht="14.1" customHeight="1" x14ac:dyDescent="0.2">
      <c r="C699" s="41"/>
      <c r="D699" s="42"/>
      <c r="E699" s="43"/>
      <c r="F699" s="44"/>
    </row>
    <row r="700" spans="3:6" ht="14.1" customHeight="1" x14ac:dyDescent="0.2">
      <c r="C700" s="41"/>
      <c r="D700" s="42"/>
      <c r="E700" s="43"/>
      <c r="F700" s="44"/>
    </row>
    <row r="701" spans="3:6" ht="14.1" customHeight="1" x14ac:dyDescent="0.2">
      <c r="C701" s="41"/>
      <c r="D701" s="42"/>
      <c r="E701" s="43"/>
      <c r="F701" s="44"/>
    </row>
    <row r="702" spans="3:6" ht="14.1" customHeight="1" x14ac:dyDescent="0.2">
      <c r="C702" s="41"/>
      <c r="D702" s="42"/>
      <c r="E702" s="43"/>
      <c r="F702" s="44"/>
    </row>
    <row r="703" spans="3:6" ht="14.1" customHeight="1" x14ac:dyDescent="0.2">
      <c r="C703" s="41"/>
      <c r="D703" s="42"/>
      <c r="E703" s="43"/>
      <c r="F703" s="44"/>
    </row>
    <row r="704" spans="3:6" ht="14.1" customHeight="1" x14ac:dyDescent="0.2">
      <c r="C704" s="41"/>
      <c r="D704" s="42"/>
      <c r="E704" s="43"/>
      <c r="F704" s="44"/>
    </row>
    <row r="705" spans="3:6" ht="14.1" customHeight="1" x14ac:dyDescent="0.2">
      <c r="C705" s="41"/>
      <c r="D705" s="42"/>
      <c r="E705" s="43"/>
      <c r="F705" s="44"/>
    </row>
    <row r="706" spans="3:6" ht="14.1" customHeight="1" x14ac:dyDescent="0.2">
      <c r="C706" s="41"/>
      <c r="D706" s="42"/>
      <c r="E706" s="43"/>
      <c r="F706" s="44"/>
    </row>
    <row r="707" spans="3:6" ht="14.1" customHeight="1" x14ac:dyDescent="0.2">
      <c r="C707" s="41"/>
      <c r="D707" s="42"/>
      <c r="E707" s="43"/>
      <c r="F707" s="44"/>
    </row>
    <row r="708" spans="3:6" ht="14.1" customHeight="1" x14ac:dyDescent="0.2">
      <c r="C708" s="41"/>
      <c r="D708" s="42"/>
      <c r="E708" s="43"/>
      <c r="F708" s="44"/>
    </row>
    <row r="709" spans="3:6" ht="14.1" customHeight="1" x14ac:dyDescent="0.2">
      <c r="C709" s="41"/>
      <c r="D709" s="42"/>
      <c r="E709" s="43"/>
      <c r="F709" s="44"/>
    </row>
    <row r="710" spans="3:6" ht="14.1" customHeight="1" x14ac:dyDescent="0.2">
      <c r="C710" s="41"/>
      <c r="D710" s="42"/>
      <c r="E710" s="43"/>
      <c r="F710" s="44"/>
    </row>
    <row r="711" spans="3:6" ht="14.1" customHeight="1" x14ac:dyDescent="0.2">
      <c r="C711" s="41"/>
      <c r="D711" s="42"/>
      <c r="E711" s="43"/>
      <c r="F711" s="44"/>
    </row>
    <row r="712" spans="3:6" ht="14.1" customHeight="1" x14ac:dyDescent="0.2">
      <c r="C712" s="41"/>
      <c r="D712" s="42"/>
      <c r="E712" s="43"/>
      <c r="F712" s="44"/>
    </row>
    <row r="713" spans="3:6" ht="14.1" customHeight="1" x14ac:dyDescent="0.2">
      <c r="C713" s="41"/>
      <c r="D713" s="42"/>
      <c r="E713" s="43"/>
      <c r="F713" s="44"/>
    </row>
    <row r="714" spans="3:6" ht="14.1" customHeight="1" x14ac:dyDescent="0.2">
      <c r="C714" s="41"/>
      <c r="D714" s="42"/>
      <c r="E714" s="43"/>
      <c r="F714" s="44"/>
    </row>
    <row r="715" spans="3:6" ht="14.1" customHeight="1" x14ac:dyDescent="0.2">
      <c r="C715" s="41"/>
      <c r="D715" s="42"/>
      <c r="E715" s="43"/>
      <c r="F715" s="44"/>
    </row>
    <row r="716" spans="3:6" ht="14.1" customHeight="1" x14ac:dyDescent="0.2">
      <c r="C716" s="41"/>
      <c r="D716" s="42"/>
      <c r="E716" s="43"/>
      <c r="F716" s="44"/>
    </row>
    <row r="717" spans="3:6" ht="14.1" customHeight="1" x14ac:dyDescent="0.2">
      <c r="C717" s="41"/>
      <c r="D717" s="42"/>
      <c r="E717" s="43"/>
      <c r="F717" s="44"/>
    </row>
    <row r="718" spans="3:6" ht="14.1" customHeight="1" x14ac:dyDescent="0.2">
      <c r="C718" s="41"/>
      <c r="D718" s="42"/>
      <c r="E718" s="43"/>
      <c r="F718" s="44"/>
    </row>
    <row r="719" spans="3:6" ht="14.1" customHeight="1" x14ac:dyDescent="0.2">
      <c r="C719" s="41"/>
      <c r="D719" s="42"/>
      <c r="E719" s="43"/>
      <c r="F719" s="44"/>
    </row>
    <row r="720" spans="3:6" ht="14.1" customHeight="1" x14ac:dyDescent="0.2">
      <c r="C720" s="41"/>
      <c r="D720" s="42"/>
      <c r="E720" s="43"/>
      <c r="F720" s="44"/>
    </row>
    <row r="721" spans="3:6" ht="14.1" customHeight="1" x14ac:dyDescent="0.2">
      <c r="C721" s="41"/>
      <c r="D721" s="42"/>
      <c r="E721" s="43"/>
      <c r="F721" s="44"/>
    </row>
    <row r="722" spans="3:6" ht="14.1" customHeight="1" x14ac:dyDescent="0.2">
      <c r="C722" s="41"/>
      <c r="D722" s="42"/>
      <c r="E722" s="43"/>
      <c r="F722" s="44"/>
    </row>
    <row r="723" spans="3:6" ht="14.1" customHeight="1" x14ac:dyDescent="0.2">
      <c r="C723" s="41"/>
      <c r="D723" s="42"/>
      <c r="E723" s="43"/>
      <c r="F723" s="44"/>
    </row>
    <row r="724" spans="3:6" ht="14.1" customHeight="1" x14ac:dyDescent="0.2">
      <c r="C724" s="41"/>
      <c r="D724" s="42"/>
      <c r="E724" s="43"/>
      <c r="F724" s="44"/>
    </row>
    <row r="725" spans="3:6" ht="14.1" customHeight="1" x14ac:dyDescent="0.2">
      <c r="C725" s="41"/>
      <c r="D725" s="42"/>
      <c r="E725" s="43"/>
      <c r="F725" s="44"/>
    </row>
    <row r="726" spans="3:6" ht="14.1" customHeight="1" x14ac:dyDescent="0.2">
      <c r="C726" s="41"/>
      <c r="D726" s="42"/>
      <c r="E726" s="43"/>
      <c r="F726" s="44"/>
    </row>
    <row r="727" spans="3:6" ht="14.1" customHeight="1" x14ac:dyDescent="0.2">
      <c r="C727" s="41"/>
      <c r="D727" s="42"/>
      <c r="E727" s="43"/>
      <c r="F727" s="44"/>
    </row>
    <row r="728" spans="3:6" ht="14.1" customHeight="1" x14ac:dyDescent="0.2">
      <c r="C728" s="41"/>
      <c r="D728" s="42"/>
      <c r="E728" s="43"/>
      <c r="F728" s="44"/>
    </row>
    <row r="729" spans="3:6" ht="14.1" customHeight="1" x14ac:dyDescent="0.2">
      <c r="C729" s="41"/>
      <c r="D729" s="42"/>
      <c r="E729" s="43"/>
      <c r="F729" s="44"/>
    </row>
    <row r="730" spans="3:6" ht="14.1" customHeight="1" x14ac:dyDescent="0.2">
      <c r="C730" s="41"/>
      <c r="D730" s="42"/>
      <c r="E730" s="43"/>
      <c r="F730" s="44"/>
    </row>
    <row r="731" spans="3:6" ht="14.1" customHeight="1" x14ac:dyDescent="0.2">
      <c r="C731" s="41"/>
      <c r="D731" s="42"/>
      <c r="E731" s="43"/>
      <c r="F731" s="44"/>
    </row>
    <row r="732" spans="3:6" ht="14.1" customHeight="1" x14ac:dyDescent="0.2">
      <c r="C732" s="41"/>
      <c r="D732" s="42"/>
      <c r="E732" s="43"/>
      <c r="F732" s="44"/>
    </row>
    <row r="733" spans="3:6" ht="14.1" customHeight="1" x14ac:dyDescent="0.2">
      <c r="C733" s="41"/>
      <c r="D733" s="42"/>
      <c r="E733" s="43"/>
      <c r="F733" s="44"/>
    </row>
    <row r="734" spans="3:6" ht="14.1" customHeight="1" x14ac:dyDescent="0.2">
      <c r="C734" s="41"/>
      <c r="D734" s="42"/>
      <c r="E734" s="43"/>
      <c r="F734" s="44"/>
    </row>
    <row r="735" spans="3:6" ht="14.1" customHeight="1" x14ac:dyDescent="0.2">
      <c r="C735" s="41"/>
      <c r="D735" s="42"/>
      <c r="E735" s="43"/>
      <c r="F735" s="44"/>
    </row>
    <row r="736" spans="3:6" ht="14.1" customHeight="1" x14ac:dyDescent="0.2">
      <c r="C736" s="41"/>
      <c r="D736" s="42"/>
      <c r="E736" s="43"/>
      <c r="F736" s="44"/>
    </row>
    <row r="737" spans="3:6" ht="14.1" customHeight="1" x14ac:dyDescent="0.2">
      <c r="C737" s="41"/>
      <c r="D737" s="42"/>
      <c r="E737" s="43"/>
      <c r="F737" s="44"/>
    </row>
    <row r="738" spans="3:6" ht="14.1" customHeight="1" x14ac:dyDescent="0.2">
      <c r="C738" s="41"/>
      <c r="D738" s="42"/>
      <c r="E738" s="43"/>
      <c r="F738" s="44"/>
    </row>
    <row r="739" spans="3:6" ht="14.1" customHeight="1" x14ac:dyDescent="0.2">
      <c r="C739" s="41"/>
      <c r="D739" s="42"/>
      <c r="E739" s="43"/>
      <c r="F739" s="44"/>
    </row>
    <row r="740" spans="3:6" ht="14.1" customHeight="1" x14ac:dyDescent="0.2">
      <c r="C740" s="41"/>
      <c r="D740" s="42"/>
      <c r="E740" s="43"/>
      <c r="F740" s="44"/>
    </row>
    <row r="741" spans="3:6" ht="14.1" customHeight="1" x14ac:dyDescent="0.2">
      <c r="C741" s="41"/>
      <c r="D741" s="42"/>
      <c r="E741" s="43"/>
      <c r="F741" s="44"/>
    </row>
    <row r="742" spans="3:6" ht="14.1" customHeight="1" x14ac:dyDescent="0.2">
      <c r="C742" s="41"/>
      <c r="D742" s="42"/>
      <c r="E742" s="43"/>
      <c r="F742" s="44"/>
    </row>
    <row r="743" spans="3:6" ht="14.1" customHeight="1" x14ac:dyDescent="0.2">
      <c r="C743" s="41"/>
      <c r="D743" s="42"/>
      <c r="E743" s="43"/>
      <c r="F743" s="44"/>
    </row>
    <row r="744" spans="3:6" ht="14.1" customHeight="1" x14ac:dyDescent="0.2">
      <c r="C744" s="41"/>
      <c r="D744" s="42"/>
      <c r="E744" s="43"/>
      <c r="F744" s="44"/>
    </row>
    <row r="745" spans="3:6" ht="14.1" customHeight="1" x14ac:dyDescent="0.2">
      <c r="C745" s="41"/>
      <c r="D745" s="42"/>
      <c r="E745" s="43"/>
      <c r="F745" s="44"/>
    </row>
    <row r="746" spans="3:6" ht="14.1" customHeight="1" x14ac:dyDescent="0.2">
      <c r="C746" s="41"/>
      <c r="D746" s="42"/>
      <c r="E746" s="43"/>
      <c r="F746" s="44"/>
    </row>
    <row r="747" spans="3:6" ht="14.1" customHeight="1" x14ac:dyDescent="0.2">
      <c r="C747" s="41"/>
      <c r="D747" s="42"/>
      <c r="E747" s="43"/>
      <c r="F747" s="44"/>
    </row>
    <row r="748" spans="3:6" ht="14.1" customHeight="1" x14ac:dyDescent="0.2">
      <c r="C748" s="41"/>
      <c r="D748" s="42"/>
      <c r="E748" s="43"/>
      <c r="F748" s="44"/>
    </row>
    <row r="749" spans="3:6" ht="14.1" customHeight="1" x14ac:dyDescent="0.2">
      <c r="C749" s="41"/>
      <c r="D749" s="42"/>
      <c r="E749" s="43"/>
      <c r="F749" s="44"/>
    </row>
    <row r="750" spans="3:6" ht="14.1" customHeight="1" x14ac:dyDescent="0.2">
      <c r="C750" s="41"/>
      <c r="D750" s="42"/>
      <c r="E750" s="43"/>
      <c r="F750" s="44"/>
    </row>
    <row r="751" spans="3:6" ht="14.1" customHeight="1" x14ac:dyDescent="0.2">
      <c r="C751" s="41"/>
      <c r="D751" s="42"/>
      <c r="E751" s="43"/>
      <c r="F751" s="44"/>
    </row>
    <row r="752" spans="3:6" ht="14.1" customHeight="1" x14ac:dyDescent="0.2">
      <c r="C752" s="41"/>
      <c r="D752" s="42"/>
      <c r="E752" s="43"/>
      <c r="F752" s="44"/>
    </row>
    <row r="753" spans="3:6" ht="14.1" customHeight="1" x14ac:dyDescent="0.2">
      <c r="C753" s="41"/>
      <c r="D753" s="42"/>
      <c r="E753" s="43"/>
      <c r="F753" s="44"/>
    </row>
    <row r="754" spans="3:6" ht="14.1" customHeight="1" x14ac:dyDescent="0.2">
      <c r="C754" s="41"/>
      <c r="D754" s="42"/>
      <c r="E754" s="43"/>
      <c r="F754" s="44"/>
    </row>
    <row r="755" spans="3:6" ht="14.1" customHeight="1" x14ac:dyDescent="0.2">
      <c r="C755" s="41"/>
      <c r="D755" s="42"/>
      <c r="E755" s="43"/>
      <c r="F755" s="44"/>
    </row>
    <row r="756" spans="3:6" ht="14.1" customHeight="1" x14ac:dyDescent="0.2">
      <c r="C756" s="41"/>
      <c r="D756" s="42"/>
      <c r="E756" s="43"/>
      <c r="F756" s="44"/>
    </row>
    <row r="757" spans="3:6" ht="14.1" customHeight="1" x14ac:dyDescent="0.2">
      <c r="C757" s="41"/>
      <c r="D757" s="42"/>
      <c r="E757" s="43"/>
      <c r="F757" s="44"/>
    </row>
    <row r="758" spans="3:6" ht="14.1" customHeight="1" x14ac:dyDescent="0.2">
      <c r="C758" s="41"/>
      <c r="D758" s="42"/>
      <c r="E758" s="43"/>
      <c r="F758" s="44"/>
    </row>
    <row r="759" spans="3:6" ht="14.1" customHeight="1" x14ac:dyDescent="0.2">
      <c r="C759" s="41"/>
      <c r="D759" s="42"/>
      <c r="E759" s="43"/>
      <c r="F759" s="44"/>
    </row>
    <row r="760" spans="3:6" ht="14.1" customHeight="1" x14ac:dyDescent="0.2">
      <c r="C760" s="41"/>
      <c r="D760" s="42"/>
      <c r="E760" s="43"/>
      <c r="F760" s="44"/>
    </row>
    <row r="761" spans="3:6" ht="14.1" customHeight="1" x14ac:dyDescent="0.2">
      <c r="C761" s="41"/>
      <c r="D761" s="42"/>
      <c r="E761" s="43"/>
      <c r="F761" s="44"/>
    </row>
    <row r="762" spans="3:6" ht="14.1" customHeight="1" x14ac:dyDescent="0.2">
      <c r="C762" s="41"/>
      <c r="D762" s="42"/>
      <c r="E762" s="43"/>
      <c r="F762" s="44"/>
    </row>
    <row r="763" spans="3:6" ht="14.1" customHeight="1" x14ac:dyDescent="0.2">
      <c r="C763" s="41"/>
      <c r="D763" s="42"/>
      <c r="E763" s="43"/>
      <c r="F763" s="44"/>
    </row>
    <row r="764" spans="3:6" ht="14.1" customHeight="1" x14ac:dyDescent="0.2">
      <c r="C764" s="41"/>
      <c r="D764" s="42"/>
      <c r="E764" s="43"/>
      <c r="F764" s="44"/>
    </row>
    <row r="765" spans="3:6" ht="14.1" customHeight="1" x14ac:dyDescent="0.2">
      <c r="C765" s="41"/>
      <c r="D765" s="42"/>
      <c r="E765" s="43"/>
      <c r="F765" s="44"/>
    </row>
    <row r="766" spans="3:6" ht="14.1" customHeight="1" x14ac:dyDescent="0.2">
      <c r="C766" s="41"/>
      <c r="D766" s="42"/>
      <c r="E766" s="43"/>
      <c r="F766" s="44"/>
    </row>
    <row r="767" spans="3:6" ht="14.1" customHeight="1" x14ac:dyDescent="0.2">
      <c r="C767" s="41"/>
      <c r="D767" s="42"/>
      <c r="E767" s="43"/>
      <c r="F767" s="44"/>
    </row>
    <row r="768" spans="3:6" ht="14.1" customHeight="1" x14ac:dyDescent="0.2">
      <c r="C768" s="41"/>
      <c r="D768" s="42"/>
      <c r="E768" s="43"/>
      <c r="F768" s="44"/>
    </row>
    <row r="769" spans="3:6" ht="14.1" customHeight="1" x14ac:dyDescent="0.2">
      <c r="C769" s="41"/>
      <c r="D769" s="42"/>
      <c r="E769" s="43"/>
      <c r="F769" s="44"/>
    </row>
    <row r="770" spans="3:6" ht="14.1" customHeight="1" x14ac:dyDescent="0.2">
      <c r="C770" s="41"/>
      <c r="D770" s="42"/>
      <c r="E770" s="43"/>
      <c r="F770" s="44"/>
    </row>
    <row r="771" spans="3:6" ht="14.1" customHeight="1" x14ac:dyDescent="0.2">
      <c r="C771" s="41"/>
      <c r="D771" s="42"/>
      <c r="E771" s="43"/>
      <c r="F771" s="44"/>
    </row>
    <row r="772" spans="3:6" ht="14.1" customHeight="1" x14ac:dyDescent="0.2">
      <c r="C772" s="41"/>
      <c r="D772" s="42"/>
      <c r="E772" s="43"/>
      <c r="F772" s="44"/>
    </row>
    <row r="773" spans="3:6" ht="14.1" customHeight="1" x14ac:dyDescent="0.2">
      <c r="C773" s="41"/>
      <c r="D773" s="42"/>
      <c r="E773" s="43"/>
      <c r="F773" s="44"/>
    </row>
    <row r="774" spans="3:6" ht="14.1" customHeight="1" x14ac:dyDescent="0.2">
      <c r="C774" s="41"/>
      <c r="D774" s="42"/>
      <c r="E774" s="43"/>
      <c r="F774" s="44"/>
    </row>
    <row r="775" spans="3:6" ht="14.1" customHeight="1" x14ac:dyDescent="0.2">
      <c r="C775" s="41"/>
      <c r="D775" s="42"/>
      <c r="E775" s="43"/>
      <c r="F775" s="44"/>
    </row>
    <row r="776" spans="3:6" ht="14.1" customHeight="1" x14ac:dyDescent="0.2">
      <c r="C776" s="41"/>
      <c r="D776" s="42"/>
      <c r="E776" s="43"/>
      <c r="F776" s="44"/>
    </row>
    <row r="777" spans="3:6" ht="14.1" customHeight="1" x14ac:dyDescent="0.2">
      <c r="C777" s="41"/>
      <c r="D777" s="42"/>
      <c r="E777" s="43"/>
      <c r="F777" s="44"/>
    </row>
    <row r="778" spans="3:6" ht="14.1" customHeight="1" x14ac:dyDescent="0.2">
      <c r="C778" s="41"/>
      <c r="D778" s="42"/>
      <c r="E778" s="43"/>
      <c r="F778" s="44"/>
    </row>
    <row r="779" spans="3:6" ht="14.1" customHeight="1" x14ac:dyDescent="0.2">
      <c r="C779" s="41"/>
      <c r="D779" s="42"/>
      <c r="E779" s="43"/>
      <c r="F779" s="44"/>
    </row>
    <row r="780" spans="3:6" ht="14.1" customHeight="1" x14ac:dyDescent="0.2">
      <c r="C780" s="41"/>
      <c r="D780" s="42"/>
      <c r="E780" s="43"/>
      <c r="F780" s="44"/>
    </row>
    <row r="781" spans="3:6" ht="14.1" customHeight="1" x14ac:dyDescent="0.2">
      <c r="C781" s="41"/>
      <c r="D781" s="42"/>
      <c r="E781" s="43"/>
      <c r="F781" s="44"/>
    </row>
    <row r="782" spans="3:6" ht="14.1" customHeight="1" x14ac:dyDescent="0.2">
      <c r="C782" s="41"/>
      <c r="D782" s="42"/>
      <c r="E782" s="43"/>
      <c r="F782" s="44"/>
    </row>
    <row r="783" spans="3:6" ht="14.1" customHeight="1" x14ac:dyDescent="0.2">
      <c r="C783" s="41"/>
      <c r="D783" s="42"/>
      <c r="E783" s="43"/>
      <c r="F783" s="44"/>
    </row>
    <row r="784" spans="3:6" ht="14.1" customHeight="1" x14ac:dyDescent="0.2">
      <c r="C784" s="41"/>
      <c r="D784" s="42"/>
      <c r="E784" s="43"/>
      <c r="F784" s="44"/>
    </row>
    <row r="785" spans="3:6" ht="14.1" customHeight="1" x14ac:dyDescent="0.2">
      <c r="C785" s="41"/>
      <c r="D785" s="42"/>
      <c r="E785" s="43"/>
      <c r="F785" s="44"/>
    </row>
    <row r="786" spans="3:6" ht="14.1" customHeight="1" x14ac:dyDescent="0.2">
      <c r="C786" s="41"/>
      <c r="D786" s="42"/>
      <c r="E786" s="43"/>
      <c r="F786" s="44"/>
    </row>
    <row r="787" spans="3:6" ht="14.1" customHeight="1" x14ac:dyDescent="0.2">
      <c r="C787" s="41"/>
      <c r="D787" s="42"/>
      <c r="E787" s="43"/>
      <c r="F787" s="44"/>
    </row>
    <row r="788" spans="3:6" ht="14.1" customHeight="1" x14ac:dyDescent="0.2">
      <c r="C788" s="41"/>
      <c r="D788" s="42"/>
      <c r="E788" s="43"/>
      <c r="F788" s="44"/>
    </row>
    <row r="789" spans="3:6" ht="14.1" customHeight="1" x14ac:dyDescent="0.2">
      <c r="C789" s="41"/>
      <c r="D789" s="42"/>
      <c r="E789" s="43"/>
      <c r="F789" s="44"/>
    </row>
    <row r="790" spans="3:6" ht="14.1" customHeight="1" x14ac:dyDescent="0.2">
      <c r="C790" s="41"/>
      <c r="D790" s="42"/>
      <c r="E790" s="43"/>
      <c r="F790" s="44"/>
    </row>
    <row r="791" spans="3:6" ht="14.1" customHeight="1" x14ac:dyDescent="0.2">
      <c r="C791" s="41"/>
      <c r="D791" s="42"/>
      <c r="E791" s="43"/>
      <c r="F791" s="44"/>
    </row>
    <row r="792" spans="3:6" ht="14.1" customHeight="1" x14ac:dyDescent="0.2">
      <c r="C792" s="41"/>
      <c r="D792" s="42"/>
      <c r="E792" s="43"/>
      <c r="F792" s="44"/>
    </row>
    <row r="793" spans="3:6" ht="14.1" customHeight="1" x14ac:dyDescent="0.2">
      <c r="C793" s="41"/>
      <c r="D793" s="42"/>
      <c r="E793" s="43"/>
      <c r="F793" s="44"/>
    </row>
    <row r="794" spans="3:6" ht="14.1" customHeight="1" x14ac:dyDescent="0.2">
      <c r="C794" s="41"/>
      <c r="D794" s="42"/>
      <c r="E794" s="43"/>
      <c r="F794" s="44"/>
    </row>
    <row r="795" spans="3:6" ht="14.1" customHeight="1" x14ac:dyDescent="0.2">
      <c r="C795" s="41"/>
      <c r="D795" s="42"/>
      <c r="E795" s="43"/>
      <c r="F795" s="44"/>
    </row>
    <row r="796" spans="3:6" ht="14.1" customHeight="1" x14ac:dyDescent="0.2">
      <c r="C796" s="41"/>
      <c r="D796" s="42"/>
      <c r="E796" s="43"/>
      <c r="F796" s="44"/>
    </row>
    <row r="797" spans="3:6" ht="14.1" customHeight="1" x14ac:dyDescent="0.2">
      <c r="C797" s="41"/>
      <c r="D797" s="42"/>
      <c r="E797" s="43"/>
      <c r="F797" s="44"/>
    </row>
    <row r="798" spans="3:6" ht="14.1" customHeight="1" x14ac:dyDescent="0.2">
      <c r="C798" s="41"/>
      <c r="D798" s="42"/>
      <c r="E798" s="43"/>
      <c r="F798" s="44"/>
    </row>
    <row r="799" spans="3:6" ht="14.1" customHeight="1" x14ac:dyDescent="0.2">
      <c r="C799" s="41"/>
      <c r="D799" s="42"/>
      <c r="E799" s="43"/>
      <c r="F799" s="44"/>
    </row>
    <row r="800" spans="3:6" ht="14.1" customHeight="1" x14ac:dyDescent="0.2">
      <c r="C800" s="41"/>
      <c r="D800" s="42"/>
      <c r="E800" s="43"/>
      <c r="F800" s="44"/>
    </row>
    <row r="801" spans="3:6" ht="14.1" customHeight="1" x14ac:dyDescent="0.2">
      <c r="C801" s="41"/>
      <c r="D801" s="42"/>
      <c r="E801" s="43"/>
      <c r="F801" s="44"/>
    </row>
    <row r="802" spans="3:6" ht="14.1" customHeight="1" x14ac:dyDescent="0.2">
      <c r="C802" s="41"/>
      <c r="D802" s="42"/>
      <c r="E802" s="43"/>
      <c r="F802" s="44"/>
    </row>
    <row r="803" spans="3:6" ht="14.1" customHeight="1" x14ac:dyDescent="0.2">
      <c r="C803" s="41"/>
      <c r="D803" s="42"/>
      <c r="E803" s="43"/>
      <c r="F803" s="44"/>
    </row>
    <row r="804" spans="3:6" ht="14.1" customHeight="1" x14ac:dyDescent="0.2">
      <c r="C804" s="41"/>
      <c r="D804" s="42"/>
      <c r="E804" s="43"/>
      <c r="F804" s="44"/>
    </row>
    <row r="805" spans="3:6" ht="14.1" customHeight="1" x14ac:dyDescent="0.2">
      <c r="C805" s="41"/>
      <c r="D805" s="42"/>
      <c r="E805" s="43"/>
      <c r="F805" s="44"/>
    </row>
    <row r="806" spans="3:6" ht="14.1" customHeight="1" x14ac:dyDescent="0.2">
      <c r="C806" s="41"/>
      <c r="D806" s="42"/>
      <c r="E806" s="43"/>
      <c r="F806" s="44"/>
    </row>
    <row r="807" spans="3:6" ht="14.1" customHeight="1" x14ac:dyDescent="0.2">
      <c r="C807" s="41"/>
      <c r="D807" s="42"/>
      <c r="E807" s="43"/>
      <c r="F807" s="44"/>
    </row>
    <row r="808" spans="3:6" ht="14.1" customHeight="1" x14ac:dyDescent="0.2">
      <c r="C808" s="41"/>
      <c r="D808" s="42"/>
      <c r="E808" s="43"/>
      <c r="F808" s="44"/>
    </row>
    <row r="809" spans="3:6" ht="14.1" customHeight="1" x14ac:dyDescent="0.2">
      <c r="C809" s="41"/>
      <c r="D809" s="42"/>
      <c r="E809" s="43"/>
      <c r="F809" s="44"/>
    </row>
    <row r="810" spans="3:6" ht="14.1" customHeight="1" x14ac:dyDescent="0.2">
      <c r="C810" s="41"/>
      <c r="D810" s="42"/>
      <c r="E810" s="43"/>
      <c r="F810" s="44"/>
    </row>
    <row r="811" spans="3:6" ht="14.1" customHeight="1" x14ac:dyDescent="0.2">
      <c r="C811" s="41"/>
      <c r="D811" s="42"/>
      <c r="E811" s="43"/>
      <c r="F811" s="44"/>
    </row>
    <row r="812" spans="3:6" ht="14.1" customHeight="1" x14ac:dyDescent="0.2">
      <c r="C812" s="41"/>
      <c r="D812" s="42"/>
      <c r="E812" s="43"/>
      <c r="F812" s="44"/>
    </row>
    <row r="813" spans="3:6" ht="14.1" customHeight="1" x14ac:dyDescent="0.2">
      <c r="C813" s="41"/>
      <c r="D813" s="42"/>
      <c r="E813" s="43"/>
      <c r="F813" s="44"/>
    </row>
    <row r="814" spans="3:6" ht="14.1" customHeight="1" x14ac:dyDescent="0.2">
      <c r="C814" s="41"/>
      <c r="D814" s="42"/>
      <c r="E814" s="43"/>
      <c r="F814" s="44"/>
    </row>
    <row r="815" spans="3:6" ht="14.1" customHeight="1" x14ac:dyDescent="0.2">
      <c r="C815" s="41"/>
      <c r="D815" s="42"/>
      <c r="E815" s="43"/>
      <c r="F815" s="44"/>
    </row>
    <row r="816" spans="3:6" ht="14.1" customHeight="1" x14ac:dyDescent="0.2">
      <c r="C816" s="41"/>
      <c r="D816" s="42"/>
      <c r="E816" s="43"/>
      <c r="F816" s="44"/>
    </row>
    <row r="817" spans="3:6" ht="14.1" customHeight="1" x14ac:dyDescent="0.2">
      <c r="C817" s="41"/>
      <c r="D817" s="42"/>
      <c r="E817" s="43"/>
      <c r="F817" s="44"/>
    </row>
    <row r="818" spans="3:6" ht="14.1" customHeight="1" x14ac:dyDescent="0.2">
      <c r="C818" s="41"/>
      <c r="D818" s="42"/>
      <c r="E818" s="43"/>
      <c r="F818" s="44"/>
    </row>
    <row r="819" spans="3:6" ht="14.1" customHeight="1" x14ac:dyDescent="0.2">
      <c r="C819" s="41"/>
      <c r="D819" s="42"/>
      <c r="E819" s="43"/>
      <c r="F819" s="44"/>
    </row>
    <row r="820" spans="3:6" ht="14.1" customHeight="1" x14ac:dyDescent="0.2">
      <c r="C820" s="41"/>
      <c r="D820" s="42"/>
      <c r="E820" s="43"/>
      <c r="F820" s="44"/>
    </row>
    <row r="821" spans="3:6" ht="14.1" customHeight="1" x14ac:dyDescent="0.2">
      <c r="C821" s="41"/>
      <c r="D821" s="42"/>
      <c r="E821" s="43"/>
      <c r="F821" s="44"/>
    </row>
    <row r="822" spans="3:6" ht="14.1" customHeight="1" x14ac:dyDescent="0.2">
      <c r="C822" s="41"/>
      <c r="D822" s="42"/>
      <c r="E822" s="43"/>
      <c r="F822" s="44"/>
    </row>
    <row r="823" spans="3:6" ht="14.1" customHeight="1" x14ac:dyDescent="0.2">
      <c r="C823" s="41"/>
      <c r="D823" s="42"/>
      <c r="E823" s="43"/>
      <c r="F823" s="44"/>
    </row>
    <row r="824" spans="3:6" ht="14.1" customHeight="1" x14ac:dyDescent="0.2">
      <c r="C824" s="41"/>
      <c r="D824" s="42"/>
      <c r="E824" s="43"/>
      <c r="F824" s="44"/>
    </row>
    <row r="825" spans="3:6" ht="14.1" customHeight="1" x14ac:dyDescent="0.2">
      <c r="C825" s="41"/>
      <c r="D825" s="42"/>
      <c r="E825" s="43"/>
      <c r="F825" s="44"/>
    </row>
    <row r="826" spans="3:6" ht="14.1" customHeight="1" x14ac:dyDescent="0.2">
      <c r="C826" s="41"/>
      <c r="D826" s="42"/>
      <c r="E826" s="43"/>
      <c r="F826" s="44"/>
    </row>
    <row r="827" spans="3:6" ht="14.1" customHeight="1" x14ac:dyDescent="0.2">
      <c r="C827" s="41"/>
      <c r="D827" s="42"/>
      <c r="E827" s="43"/>
      <c r="F827" s="44"/>
    </row>
    <row r="828" spans="3:6" ht="14.1" customHeight="1" x14ac:dyDescent="0.2">
      <c r="C828" s="41"/>
      <c r="D828" s="42"/>
      <c r="E828" s="43"/>
      <c r="F828" s="44"/>
    </row>
    <row r="829" spans="3:6" ht="14.1" customHeight="1" x14ac:dyDescent="0.2">
      <c r="C829" s="41"/>
      <c r="D829" s="42"/>
      <c r="E829" s="43"/>
      <c r="F829" s="44"/>
    </row>
    <row r="830" spans="3:6" ht="14.1" customHeight="1" x14ac:dyDescent="0.2">
      <c r="C830" s="41"/>
      <c r="D830" s="42"/>
      <c r="E830" s="43"/>
      <c r="F830" s="44"/>
    </row>
    <row r="831" spans="3:6" ht="14.1" customHeight="1" x14ac:dyDescent="0.2">
      <c r="C831" s="41"/>
      <c r="D831" s="42"/>
      <c r="E831" s="43"/>
      <c r="F831" s="44"/>
    </row>
    <row r="832" spans="3:6" ht="14.1" customHeight="1" x14ac:dyDescent="0.2">
      <c r="C832" s="41"/>
      <c r="D832" s="42"/>
      <c r="E832" s="43"/>
      <c r="F832" s="44"/>
    </row>
    <row r="833" spans="3:6" ht="14.1" customHeight="1" x14ac:dyDescent="0.2">
      <c r="C833" s="41"/>
      <c r="D833" s="42"/>
      <c r="E833" s="43"/>
      <c r="F833" s="44"/>
    </row>
    <row r="834" spans="3:6" ht="14.1" customHeight="1" x14ac:dyDescent="0.2">
      <c r="C834" s="41"/>
      <c r="D834" s="42"/>
      <c r="E834" s="43"/>
      <c r="F834" s="44"/>
    </row>
    <row r="835" spans="3:6" ht="14.1" customHeight="1" x14ac:dyDescent="0.2">
      <c r="C835" s="41"/>
      <c r="D835" s="42"/>
      <c r="E835" s="43"/>
      <c r="F835" s="44"/>
    </row>
    <row r="836" spans="3:6" ht="14.1" customHeight="1" x14ac:dyDescent="0.2">
      <c r="C836" s="41"/>
      <c r="D836" s="42"/>
      <c r="E836" s="43"/>
      <c r="F836" s="44"/>
    </row>
    <row r="837" spans="3:6" ht="14.1" customHeight="1" x14ac:dyDescent="0.2">
      <c r="C837" s="41"/>
      <c r="D837" s="42"/>
      <c r="E837" s="43"/>
      <c r="F837" s="44"/>
    </row>
    <row r="838" spans="3:6" ht="14.1" customHeight="1" x14ac:dyDescent="0.2">
      <c r="C838" s="41"/>
      <c r="D838" s="42"/>
      <c r="E838" s="43"/>
      <c r="F838" s="44"/>
    </row>
    <row r="839" spans="3:6" ht="14.1" customHeight="1" x14ac:dyDescent="0.2">
      <c r="C839" s="41"/>
      <c r="D839" s="42"/>
      <c r="E839" s="43"/>
      <c r="F839" s="44"/>
    </row>
    <row r="840" spans="3:6" ht="14.1" customHeight="1" x14ac:dyDescent="0.2">
      <c r="C840" s="41"/>
      <c r="D840" s="42"/>
      <c r="E840" s="43"/>
      <c r="F840" s="44"/>
    </row>
    <row r="841" spans="3:6" ht="14.1" customHeight="1" x14ac:dyDescent="0.2">
      <c r="C841" s="41"/>
      <c r="D841" s="42"/>
      <c r="E841" s="43"/>
      <c r="F841" s="44"/>
    </row>
    <row r="842" spans="3:6" ht="14.1" customHeight="1" x14ac:dyDescent="0.2">
      <c r="C842" s="41"/>
      <c r="D842" s="42"/>
      <c r="E842" s="43"/>
      <c r="F842" s="44"/>
    </row>
    <row r="843" spans="3:6" ht="14.1" customHeight="1" x14ac:dyDescent="0.2">
      <c r="C843" s="41"/>
      <c r="D843" s="42"/>
      <c r="E843" s="43"/>
      <c r="F843" s="44"/>
    </row>
    <row r="844" spans="3:6" ht="14.1" customHeight="1" x14ac:dyDescent="0.2">
      <c r="C844" s="41"/>
      <c r="D844" s="42"/>
      <c r="E844" s="43"/>
      <c r="F844" s="44"/>
    </row>
    <row r="845" spans="3:6" ht="14.1" customHeight="1" x14ac:dyDescent="0.2">
      <c r="C845" s="41"/>
      <c r="D845" s="42"/>
      <c r="E845" s="43"/>
      <c r="F845" s="44"/>
    </row>
    <row r="846" spans="3:6" ht="14.1" customHeight="1" x14ac:dyDescent="0.2">
      <c r="C846" s="41"/>
      <c r="D846" s="42"/>
      <c r="E846" s="43"/>
      <c r="F846" s="44"/>
    </row>
    <row r="847" spans="3:6" ht="14.1" customHeight="1" x14ac:dyDescent="0.2">
      <c r="C847" s="41"/>
      <c r="D847" s="42"/>
      <c r="E847" s="43"/>
      <c r="F847" s="44"/>
    </row>
    <row r="848" spans="3:6" ht="14.1" customHeight="1" x14ac:dyDescent="0.2">
      <c r="C848" s="41"/>
      <c r="D848" s="42"/>
      <c r="E848" s="43"/>
      <c r="F848" s="44"/>
    </row>
    <row r="849" spans="3:6" ht="14.1" customHeight="1" x14ac:dyDescent="0.2">
      <c r="C849" s="41"/>
      <c r="D849" s="42"/>
      <c r="E849" s="43"/>
      <c r="F849" s="44"/>
    </row>
    <row r="850" spans="3:6" ht="14.1" customHeight="1" x14ac:dyDescent="0.2">
      <c r="C850" s="41"/>
      <c r="D850" s="42"/>
      <c r="E850" s="43"/>
      <c r="F850" s="44"/>
    </row>
    <row r="851" spans="3:6" ht="14.1" customHeight="1" x14ac:dyDescent="0.2">
      <c r="C851" s="41"/>
      <c r="D851" s="42"/>
      <c r="E851" s="43"/>
      <c r="F851" s="44"/>
    </row>
    <row r="852" spans="3:6" ht="14.1" customHeight="1" x14ac:dyDescent="0.2">
      <c r="C852" s="41"/>
      <c r="D852" s="42"/>
      <c r="E852" s="43"/>
      <c r="F852" s="44"/>
    </row>
    <row r="853" spans="3:6" ht="14.1" customHeight="1" x14ac:dyDescent="0.2">
      <c r="C853" s="41"/>
      <c r="D853" s="42"/>
      <c r="E853" s="43"/>
      <c r="F853" s="44"/>
    </row>
    <row r="854" spans="3:6" ht="14.1" customHeight="1" x14ac:dyDescent="0.2">
      <c r="C854" s="41"/>
      <c r="D854" s="42"/>
      <c r="E854" s="43"/>
      <c r="F854" s="44"/>
    </row>
    <row r="855" spans="3:6" ht="14.1" customHeight="1" x14ac:dyDescent="0.2">
      <c r="C855" s="41"/>
      <c r="D855" s="42"/>
      <c r="E855" s="43"/>
      <c r="F855" s="44"/>
    </row>
    <row r="856" spans="3:6" ht="14.1" customHeight="1" x14ac:dyDescent="0.2">
      <c r="C856" s="41"/>
      <c r="D856" s="42"/>
      <c r="E856" s="43"/>
      <c r="F856" s="44"/>
    </row>
    <row r="857" spans="3:6" ht="14.1" customHeight="1" x14ac:dyDescent="0.2">
      <c r="C857" s="41"/>
      <c r="D857" s="42"/>
      <c r="E857" s="43"/>
      <c r="F857" s="44"/>
    </row>
    <row r="858" spans="3:6" ht="14.1" customHeight="1" x14ac:dyDescent="0.2">
      <c r="C858" s="41"/>
      <c r="D858" s="42"/>
      <c r="E858" s="43"/>
      <c r="F858" s="44"/>
    </row>
    <row r="859" spans="3:6" ht="14.1" customHeight="1" x14ac:dyDescent="0.2">
      <c r="C859" s="41"/>
      <c r="D859" s="42"/>
      <c r="E859" s="43"/>
      <c r="F859" s="44"/>
    </row>
    <row r="860" spans="3:6" ht="14.1" customHeight="1" x14ac:dyDescent="0.2">
      <c r="C860" s="41"/>
      <c r="D860" s="42"/>
      <c r="E860" s="43"/>
      <c r="F860" s="44"/>
    </row>
    <row r="861" spans="3:6" ht="14.1" customHeight="1" x14ac:dyDescent="0.2">
      <c r="C861" s="41"/>
      <c r="D861" s="42"/>
      <c r="E861" s="43"/>
      <c r="F861" s="44"/>
    </row>
    <row r="862" spans="3:6" ht="14.1" customHeight="1" x14ac:dyDescent="0.2">
      <c r="C862" s="41"/>
      <c r="D862" s="42"/>
      <c r="E862" s="43"/>
      <c r="F862" s="44"/>
    </row>
    <row r="863" spans="3:6" ht="14.1" customHeight="1" x14ac:dyDescent="0.2">
      <c r="C863" s="41"/>
      <c r="D863" s="42"/>
      <c r="E863" s="43"/>
      <c r="F863" s="44"/>
    </row>
    <row r="864" spans="3:6" ht="14.1" customHeight="1" x14ac:dyDescent="0.2">
      <c r="C864" s="41"/>
      <c r="D864" s="42"/>
      <c r="E864" s="43"/>
      <c r="F864" s="44"/>
    </row>
    <row r="865" spans="3:6" ht="14.1" customHeight="1" x14ac:dyDescent="0.2">
      <c r="C865" s="41"/>
      <c r="D865" s="42"/>
      <c r="E865" s="43"/>
      <c r="F865" s="44"/>
    </row>
    <row r="866" spans="3:6" ht="14.1" customHeight="1" x14ac:dyDescent="0.2">
      <c r="C866" s="41"/>
      <c r="D866" s="42"/>
      <c r="E866" s="43"/>
      <c r="F866" s="44"/>
    </row>
    <row r="867" spans="3:6" ht="14.1" customHeight="1" x14ac:dyDescent="0.2">
      <c r="C867" s="41"/>
      <c r="D867" s="42"/>
      <c r="E867" s="43"/>
      <c r="F867" s="44"/>
    </row>
    <row r="868" spans="3:6" ht="14.1" customHeight="1" x14ac:dyDescent="0.2">
      <c r="C868" s="41"/>
      <c r="D868" s="42"/>
      <c r="E868" s="43"/>
      <c r="F868" s="44"/>
    </row>
    <row r="869" spans="3:6" ht="14.1" customHeight="1" x14ac:dyDescent="0.2">
      <c r="C869" s="41"/>
      <c r="D869" s="42"/>
      <c r="E869" s="43"/>
      <c r="F869" s="44"/>
    </row>
    <row r="870" spans="3:6" ht="14.1" customHeight="1" x14ac:dyDescent="0.2">
      <c r="C870" s="41"/>
      <c r="D870" s="42"/>
      <c r="E870" s="43"/>
      <c r="F870" s="44"/>
    </row>
    <row r="871" spans="3:6" ht="14.1" customHeight="1" x14ac:dyDescent="0.2">
      <c r="C871" s="41"/>
      <c r="D871" s="42"/>
      <c r="E871" s="43"/>
      <c r="F871" s="44"/>
    </row>
    <row r="872" spans="3:6" ht="14.1" customHeight="1" x14ac:dyDescent="0.2">
      <c r="C872" s="41"/>
      <c r="D872" s="42"/>
      <c r="E872" s="43"/>
      <c r="F872" s="44"/>
    </row>
    <row r="873" spans="3:6" ht="14.1" customHeight="1" x14ac:dyDescent="0.2">
      <c r="C873" s="41"/>
      <c r="D873" s="42"/>
      <c r="E873" s="43"/>
      <c r="F873" s="44"/>
    </row>
    <row r="874" spans="3:6" ht="14.1" customHeight="1" x14ac:dyDescent="0.2">
      <c r="C874" s="41"/>
      <c r="D874" s="42"/>
      <c r="E874" s="43"/>
      <c r="F874" s="44"/>
    </row>
    <row r="875" spans="3:6" ht="14.1" customHeight="1" x14ac:dyDescent="0.2">
      <c r="C875" s="41"/>
      <c r="D875" s="42"/>
      <c r="E875" s="43"/>
      <c r="F875" s="44"/>
    </row>
    <row r="876" spans="3:6" ht="14.1" customHeight="1" x14ac:dyDescent="0.2">
      <c r="C876" s="41"/>
      <c r="D876" s="42"/>
      <c r="E876" s="43"/>
      <c r="F876" s="44"/>
    </row>
    <row r="877" spans="3:6" ht="14.1" customHeight="1" x14ac:dyDescent="0.2">
      <c r="C877" s="41"/>
      <c r="D877" s="42"/>
      <c r="E877" s="43"/>
      <c r="F877" s="44"/>
    </row>
    <row r="878" spans="3:6" ht="14.1" customHeight="1" x14ac:dyDescent="0.2">
      <c r="C878" s="41"/>
      <c r="D878" s="42"/>
      <c r="E878" s="43"/>
      <c r="F878" s="44"/>
    </row>
    <row r="879" spans="3:6" ht="14.1" customHeight="1" x14ac:dyDescent="0.2">
      <c r="C879" s="41"/>
      <c r="D879" s="42"/>
      <c r="E879" s="43"/>
      <c r="F879" s="44"/>
    </row>
    <row r="880" spans="3:6" ht="14.1" customHeight="1" x14ac:dyDescent="0.2">
      <c r="C880" s="41"/>
      <c r="D880" s="42"/>
      <c r="E880" s="43"/>
      <c r="F880" s="44"/>
    </row>
    <row r="881" spans="3:6" ht="14.1" customHeight="1" x14ac:dyDescent="0.2">
      <c r="C881" s="41"/>
      <c r="D881" s="42"/>
      <c r="E881" s="43"/>
      <c r="F881" s="44"/>
    </row>
    <row r="882" spans="3:6" ht="14.1" customHeight="1" x14ac:dyDescent="0.2">
      <c r="C882" s="41"/>
      <c r="D882" s="42"/>
      <c r="E882" s="43"/>
      <c r="F882" s="44"/>
    </row>
    <row r="883" spans="3:6" ht="14.1" customHeight="1" x14ac:dyDescent="0.2">
      <c r="C883" s="41"/>
      <c r="D883" s="42"/>
      <c r="E883" s="43"/>
      <c r="F883" s="44"/>
    </row>
    <row r="884" spans="3:6" ht="14.1" customHeight="1" x14ac:dyDescent="0.2">
      <c r="C884" s="41"/>
      <c r="D884" s="42"/>
      <c r="E884" s="43"/>
      <c r="F884" s="44"/>
    </row>
    <row r="885" spans="3:6" ht="14.1" customHeight="1" x14ac:dyDescent="0.2">
      <c r="C885" s="41"/>
      <c r="D885" s="42"/>
      <c r="E885" s="43"/>
      <c r="F885" s="44"/>
    </row>
    <row r="886" spans="3:6" ht="14.1" customHeight="1" x14ac:dyDescent="0.2">
      <c r="C886" s="41"/>
      <c r="D886" s="42"/>
      <c r="E886" s="43"/>
      <c r="F886" s="44"/>
    </row>
    <row r="887" spans="3:6" ht="14.1" customHeight="1" x14ac:dyDescent="0.2">
      <c r="C887" s="41"/>
      <c r="D887" s="42"/>
      <c r="E887" s="43"/>
      <c r="F887" s="44"/>
    </row>
    <row r="888" spans="3:6" ht="14.1" customHeight="1" x14ac:dyDescent="0.2">
      <c r="C888" s="41"/>
      <c r="D888" s="42"/>
      <c r="E888" s="43"/>
      <c r="F888" s="44"/>
    </row>
    <row r="889" spans="3:6" ht="14.1" customHeight="1" x14ac:dyDescent="0.2">
      <c r="C889" s="41"/>
      <c r="D889" s="42"/>
      <c r="E889" s="43"/>
      <c r="F889" s="44"/>
    </row>
    <row r="890" spans="3:6" ht="14.1" customHeight="1" x14ac:dyDescent="0.2">
      <c r="C890" s="41"/>
      <c r="D890" s="42"/>
      <c r="E890" s="43"/>
      <c r="F890" s="44"/>
    </row>
    <row r="891" spans="3:6" ht="14.1" customHeight="1" x14ac:dyDescent="0.2">
      <c r="C891" s="41"/>
      <c r="D891" s="42"/>
      <c r="E891" s="43"/>
      <c r="F891" s="44"/>
    </row>
    <row r="892" spans="3:6" ht="14.1" customHeight="1" x14ac:dyDescent="0.2">
      <c r="C892" s="41"/>
      <c r="D892" s="42"/>
      <c r="E892" s="43"/>
      <c r="F892" s="44"/>
    </row>
    <row r="893" spans="3:6" ht="14.1" customHeight="1" x14ac:dyDescent="0.2">
      <c r="C893" s="41"/>
      <c r="D893" s="42"/>
      <c r="E893" s="43"/>
      <c r="F893" s="44"/>
    </row>
    <row r="894" spans="3:6" ht="14.1" customHeight="1" x14ac:dyDescent="0.2">
      <c r="C894" s="41"/>
      <c r="D894" s="42"/>
      <c r="E894" s="43"/>
      <c r="F894" s="44"/>
    </row>
    <row r="895" spans="3:6" ht="14.1" customHeight="1" x14ac:dyDescent="0.2">
      <c r="C895" s="41"/>
      <c r="D895" s="42"/>
      <c r="E895" s="43"/>
      <c r="F895" s="44"/>
    </row>
    <row r="896" spans="3:6" ht="14.1" customHeight="1" x14ac:dyDescent="0.2">
      <c r="C896" s="41"/>
      <c r="D896" s="42"/>
      <c r="E896" s="43"/>
      <c r="F896" s="44"/>
    </row>
    <row r="897" spans="3:6" ht="14.1" customHeight="1" x14ac:dyDescent="0.2">
      <c r="C897" s="41"/>
      <c r="D897" s="42"/>
      <c r="E897" s="43"/>
      <c r="F897" s="44"/>
    </row>
    <row r="898" spans="3:6" ht="14.1" customHeight="1" x14ac:dyDescent="0.2">
      <c r="C898" s="41"/>
      <c r="D898" s="42"/>
      <c r="E898" s="43"/>
      <c r="F898" s="44"/>
    </row>
    <row r="899" spans="3:6" ht="14.1" customHeight="1" x14ac:dyDescent="0.2">
      <c r="C899" s="41"/>
      <c r="D899" s="42"/>
      <c r="E899" s="43"/>
      <c r="F899" s="44"/>
    </row>
    <row r="900" spans="3:6" ht="14.1" customHeight="1" x14ac:dyDescent="0.2">
      <c r="C900" s="41"/>
      <c r="D900" s="42"/>
      <c r="E900" s="43"/>
      <c r="F900" s="44"/>
    </row>
    <row r="901" spans="3:6" ht="14.1" customHeight="1" x14ac:dyDescent="0.2">
      <c r="C901" s="41"/>
      <c r="D901" s="42"/>
      <c r="E901" s="43"/>
      <c r="F901" s="44"/>
    </row>
    <row r="902" spans="3:6" ht="14.1" customHeight="1" x14ac:dyDescent="0.2">
      <c r="C902" s="41"/>
      <c r="D902" s="42"/>
      <c r="E902" s="43"/>
      <c r="F902" s="44"/>
    </row>
    <row r="903" spans="3:6" ht="14.1" customHeight="1" x14ac:dyDescent="0.2">
      <c r="C903" s="41"/>
      <c r="D903" s="42"/>
      <c r="E903" s="43"/>
      <c r="F903" s="44"/>
    </row>
    <row r="904" spans="3:6" ht="14.1" customHeight="1" x14ac:dyDescent="0.2">
      <c r="C904" s="41"/>
      <c r="D904" s="42"/>
      <c r="E904" s="43"/>
      <c r="F904" s="44"/>
    </row>
    <row r="905" spans="3:6" ht="14.1" customHeight="1" x14ac:dyDescent="0.2">
      <c r="C905" s="41"/>
      <c r="D905" s="42"/>
      <c r="E905" s="43"/>
      <c r="F905" s="44"/>
    </row>
    <row r="906" spans="3:6" ht="14.1" customHeight="1" x14ac:dyDescent="0.2">
      <c r="C906" s="41"/>
      <c r="D906" s="42"/>
      <c r="E906" s="43"/>
      <c r="F906" s="44"/>
    </row>
    <row r="907" spans="3:6" ht="14.1" customHeight="1" x14ac:dyDescent="0.2">
      <c r="C907" s="41"/>
      <c r="D907" s="42"/>
      <c r="E907" s="43"/>
      <c r="F907" s="44"/>
    </row>
    <row r="908" spans="3:6" ht="14.1" customHeight="1" x14ac:dyDescent="0.2">
      <c r="C908" s="41"/>
      <c r="D908" s="42"/>
      <c r="E908" s="43"/>
      <c r="F908" s="44"/>
    </row>
    <row r="909" spans="3:6" ht="14.1" customHeight="1" x14ac:dyDescent="0.2">
      <c r="C909" s="41"/>
      <c r="D909" s="42"/>
      <c r="E909" s="43"/>
      <c r="F909" s="44"/>
    </row>
    <row r="910" spans="3:6" ht="14.1" customHeight="1" x14ac:dyDescent="0.2">
      <c r="C910" s="41"/>
      <c r="D910" s="42"/>
      <c r="E910" s="43"/>
      <c r="F910" s="44"/>
    </row>
    <row r="911" spans="3:6" ht="14.1" customHeight="1" x14ac:dyDescent="0.2">
      <c r="C911" s="41"/>
      <c r="D911" s="42"/>
      <c r="E911" s="43"/>
      <c r="F911" s="44"/>
    </row>
    <row r="912" spans="3:6" ht="14.1" customHeight="1" x14ac:dyDescent="0.2">
      <c r="C912" s="41"/>
      <c r="D912" s="42"/>
      <c r="E912" s="43"/>
      <c r="F912" s="44"/>
    </row>
    <row r="913" spans="3:6" ht="14.1" customHeight="1" x14ac:dyDescent="0.2">
      <c r="C913" s="41"/>
      <c r="D913" s="42"/>
      <c r="E913" s="43"/>
      <c r="F913" s="44"/>
    </row>
    <row r="914" spans="3:6" ht="14.1" customHeight="1" x14ac:dyDescent="0.2">
      <c r="C914" s="41"/>
      <c r="D914" s="42"/>
      <c r="E914" s="43"/>
      <c r="F914" s="44"/>
    </row>
    <row r="915" spans="3:6" ht="14.1" customHeight="1" x14ac:dyDescent="0.2">
      <c r="C915" s="41"/>
      <c r="D915" s="42"/>
      <c r="E915" s="43"/>
      <c r="F915" s="44"/>
    </row>
    <row r="916" spans="3:6" ht="14.1" customHeight="1" x14ac:dyDescent="0.2">
      <c r="C916" s="41"/>
      <c r="D916" s="42"/>
      <c r="E916" s="43"/>
      <c r="F916" s="44"/>
    </row>
    <row r="917" spans="3:6" ht="14.1" customHeight="1" x14ac:dyDescent="0.2">
      <c r="C917" s="41"/>
      <c r="D917" s="42"/>
      <c r="E917" s="43"/>
      <c r="F917" s="44"/>
    </row>
    <row r="918" spans="3:6" ht="14.1" customHeight="1" x14ac:dyDescent="0.2">
      <c r="C918" s="41"/>
      <c r="D918" s="42"/>
      <c r="E918" s="43"/>
      <c r="F918" s="44"/>
    </row>
    <row r="919" spans="3:6" ht="14.1" customHeight="1" x14ac:dyDescent="0.2">
      <c r="C919" s="41"/>
      <c r="D919" s="42"/>
      <c r="E919" s="43"/>
      <c r="F919" s="44"/>
    </row>
    <row r="920" spans="3:6" ht="14.1" customHeight="1" x14ac:dyDescent="0.2">
      <c r="C920" s="41"/>
      <c r="D920" s="42"/>
      <c r="E920" s="43"/>
      <c r="F920" s="44"/>
    </row>
    <row r="921" spans="3:6" ht="14.1" customHeight="1" x14ac:dyDescent="0.2">
      <c r="C921" s="41"/>
      <c r="D921" s="42"/>
      <c r="E921" s="43"/>
      <c r="F921" s="44"/>
    </row>
    <row r="922" spans="3:6" ht="14.1" customHeight="1" x14ac:dyDescent="0.2">
      <c r="C922" s="41"/>
      <c r="D922" s="42"/>
      <c r="E922" s="43"/>
      <c r="F922" s="44"/>
    </row>
    <row r="923" spans="3:6" ht="14.1" customHeight="1" x14ac:dyDescent="0.2">
      <c r="C923" s="41"/>
      <c r="D923" s="42"/>
      <c r="E923" s="43"/>
      <c r="F923" s="44"/>
    </row>
    <row r="924" spans="3:6" ht="14.1" customHeight="1" x14ac:dyDescent="0.2">
      <c r="C924" s="41"/>
      <c r="D924" s="42"/>
      <c r="E924" s="43"/>
      <c r="F924" s="44"/>
    </row>
    <row r="925" spans="3:6" ht="14.1" customHeight="1" x14ac:dyDescent="0.2">
      <c r="C925" s="41"/>
      <c r="D925" s="42"/>
      <c r="E925" s="43"/>
      <c r="F925" s="44"/>
    </row>
    <row r="926" spans="3:6" ht="14.1" customHeight="1" x14ac:dyDescent="0.2">
      <c r="C926" s="41"/>
      <c r="D926" s="42"/>
      <c r="E926" s="43"/>
      <c r="F926" s="44"/>
    </row>
    <row r="927" spans="3:6" ht="14.1" customHeight="1" x14ac:dyDescent="0.2">
      <c r="C927" s="41"/>
      <c r="D927" s="42"/>
      <c r="E927" s="43"/>
      <c r="F927" s="44"/>
    </row>
    <row r="928" spans="3:6" ht="14.1" customHeight="1" x14ac:dyDescent="0.2">
      <c r="C928" s="41"/>
      <c r="D928" s="42"/>
      <c r="E928" s="43"/>
      <c r="F928" s="44"/>
    </row>
    <row r="929" spans="3:6" ht="14.1" customHeight="1" x14ac:dyDescent="0.2">
      <c r="C929" s="41"/>
      <c r="D929" s="42"/>
      <c r="E929" s="43"/>
      <c r="F929" s="44"/>
    </row>
    <row r="930" spans="3:6" ht="14.1" customHeight="1" x14ac:dyDescent="0.2">
      <c r="C930" s="41"/>
      <c r="D930" s="42"/>
      <c r="E930" s="43"/>
      <c r="F930" s="44"/>
    </row>
    <row r="931" spans="3:6" ht="14.1" customHeight="1" x14ac:dyDescent="0.2">
      <c r="C931" s="41"/>
      <c r="D931" s="42"/>
      <c r="E931" s="43"/>
      <c r="F931" s="44"/>
    </row>
    <row r="932" spans="3:6" ht="14.1" customHeight="1" x14ac:dyDescent="0.2">
      <c r="C932" s="41"/>
      <c r="D932" s="42"/>
      <c r="E932" s="43"/>
      <c r="F932" s="44"/>
    </row>
    <row r="933" spans="3:6" ht="14.1" customHeight="1" x14ac:dyDescent="0.2">
      <c r="C933" s="41"/>
      <c r="D933" s="42"/>
      <c r="E933" s="43"/>
      <c r="F933" s="44"/>
    </row>
    <row r="934" spans="3:6" ht="14.1" customHeight="1" x14ac:dyDescent="0.2">
      <c r="C934" s="41"/>
      <c r="D934" s="42"/>
      <c r="E934" s="43"/>
      <c r="F934" s="44"/>
    </row>
    <row r="935" spans="3:6" ht="14.1" customHeight="1" x14ac:dyDescent="0.2">
      <c r="C935" s="41"/>
      <c r="D935" s="42"/>
      <c r="E935" s="43"/>
      <c r="F935" s="44"/>
    </row>
    <row r="936" spans="3:6" ht="14.1" customHeight="1" x14ac:dyDescent="0.2">
      <c r="C936" s="41"/>
      <c r="D936" s="42"/>
      <c r="E936" s="43"/>
      <c r="F936" s="44"/>
    </row>
    <row r="937" spans="3:6" ht="14.1" customHeight="1" x14ac:dyDescent="0.2">
      <c r="C937" s="41"/>
      <c r="D937" s="42"/>
      <c r="E937" s="43"/>
      <c r="F937" s="44"/>
    </row>
    <row r="938" spans="3:6" ht="14.1" customHeight="1" x14ac:dyDescent="0.2">
      <c r="C938" s="41"/>
      <c r="D938" s="42"/>
      <c r="E938" s="43"/>
      <c r="F938" s="44"/>
    </row>
    <row r="939" spans="3:6" ht="14.1" customHeight="1" x14ac:dyDescent="0.2">
      <c r="C939" s="41"/>
      <c r="D939" s="42"/>
      <c r="E939" s="43"/>
      <c r="F939" s="44"/>
    </row>
    <row r="940" spans="3:6" ht="14.1" customHeight="1" x14ac:dyDescent="0.2">
      <c r="C940" s="41"/>
      <c r="D940" s="42"/>
      <c r="E940" s="43"/>
      <c r="F940" s="44"/>
    </row>
    <row r="941" spans="3:6" ht="14.1" customHeight="1" x14ac:dyDescent="0.2">
      <c r="C941" s="41"/>
      <c r="D941" s="42"/>
      <c r="E941" s="43"/>
      <c r="F941" s="44"/>
    </row>
    <row r="942" spans="3:6" ht="14.1" customHeight="1" x14ac:dyDescent="0.2">
      <c r="C942" s="41"/>
      <c r="D942" s="42"/>
      <c r="E942" s="43"/>
      <c r="F942" s="44"/>
    </row>
    <row r="943" spans="3:6" ht="14.1" customHeight="1" x14ac:dyDescent="0.2">
      <c r="C943" s="41"/>
      <c r="D943" s="42"/>
      <c r="E943" s="43"/>
      <c r="F943" s="44"/>
    </row>
    <row r="944" spans="3:6" ht="14.1" customHeight="1" x14ac:dyDescent="0.2">
      <c r="C944" s="41"/>
      <c r="D944" s="42"/>
      <c r="E944" s="43"/>
      <c r="F944" s="44"/>
    </row>
    <row r="945" spans="3:6" ht="14.1" customHeight="1" x14ac:dyDescent="0.2">
      <c r="C945" s="41"/>
      <c r="D945" s="42"/>
      <c r="E945" s="43"/>
      <c r="F945" s="44"/>
    </row>
    <row r="946" spans="3:6" ht="14.1" customHeight="1" x14ac:dyDescent="0.2">
      <c r="C946" s="41"/>
      <c r="D946" s="42"/>
      <c r="E946" s="43"/>
      <c r="F946" s="44"/>
    </row>
    <row r="947" spans="3:6" ht="14.1" customHeight="1" x14ac:dyDescent="0.2">
      <c r="C947" s="41"/>
      <c r="D947" s="42"/>
      <c r="E947" s="43"/>
      <c r="F947" s="44"/>
    </row>
    <row r="948" spans="3:6" ht="14.1" customHeight="1" x14ac:dyDescent="0.2">
      <c r="C948" s="41"/>
      <c r="D948" s="42"/>
      <c r="E948" s="43"/>
      <c r="F948" s="44"/>
    </row>
    <row r="949" spans="3:6" ht="14.1" customHeight="1" x14ac:dyDescent="0.2">
      <c r="C949" s="41"/>
      <c r="D949" s="42"/>
      <c r="E949" s="43"/>
      <c r="F949" s="44"/>
    </row>
    <row r="950" spans="3:6" ht="14.1" customHeight="1" x14ac:dyDescent="0.2">
      <c r="C950" s="41"/>
      <c r="D950" s="42"/>
      <c r="E950" s="43"/>
      <c r="F950" s="44"/>
    </row>
    <row r="951" spans="3:6" ht="14.1" customHeight="1" x14ac:dyDescent="0.2">
      <c r="C951" s="41"/>
      <c r="D951" s="42"/>
      <c r="E951" s="43"/>
      <c r="F951" s="44"/>
    </row>
    <row r="952" spans="3:6" ht="14.1" customHeight="1" x14ac:dyDescent="0.2">
      <c r="C952" s="41"/>
      <c r="D952" s="42"/>
      <c r="E952" s="43"/>
      <c r="F952" s="44"/>
    </row>
    <row r="953" spans="3:6" ht="14.1" customHeight="1" x14ac:dyDescent="0.2">
      <c r="C953" s="41"/>
      <c r="D953" s="42"/>
      <c r="E953" s="43"/>
      <c r="F953" s="44"/>
    </row>
    <row r="954" spans="3:6" ht="14.1" customHeight="1" x14ac:dyDescent="0.2">
      <c r="C954" s="41"/>
      <c r="D954" s="42"/>
      <c r="E954" s="43"/>
      <c r="F954" s="44"/>
    </row>
    <row r="955" spans="3:6" ht="14.1" customHeight="1" x14ac:dyDescent="0.2">
      <c r="C955" s="41"/>
      <c r="D955" s="42"/>
      <c r="E955" s="43"/>
      <c r="F955" s="44"/>
    </row>
    <row r="956" spans="3:6" ht="14.1" customHeight="1" x14ac:dyDescent="0.2">
      <c r="C956" s="41"/>
      <c r="D956" s="42"/>
      <c r="E956" s="43"/>
      <c r="F956" s="44"/>
    </row>
    <row r="957" spans="3:6" ht="14.1" customHeight="1" x14ac:dyDescent="0.2">
      <c r="C957" s="41"/>
      <c r="D957" s="42"/>
      <c r="E957" s="43"/>
      <c r="F957" s="44"/>
    </row>
    <row r="958" spans="3:6" ht="14.1" customHeight="1" x14ac:dyDescent="0.2">
      <c r="C958" s="41"/>
      <c r="D958" s="42"/>
      <c r="E958" s="43"/>
      <c r="F958" s="44"/>
    </row>
    <row r="959" spans="3:6" ht="14.1" customHeight="1" x14ac:dyDescent="0.2">
      <c r="C959" s="41"/>
      <c r="D959" s="42"/>
      <c r="E959" s="43"/>
      <c r="F959" s="44"/>
    </row>
    <row r="960" spans="3:6" ht="14.1" customHeight="1" x14ac:dyDescent="0.2">
      <c r="C960" s="41"/>
      <c r="D960" s="42"/>
      <c r="E960" s="43"/>
      <c r="F960" s="44"/>
    </row>
    <row r="961" spans="3:6" ht="14.1" customHeight="1" x14ac:dyDescent="0.2">
      <c r="C961" s="41"/>
      <c r="D961" s="42"/>
      <c r="E961" s="43"/>
      <c r="F961" s="44"/>
    </row>
    <row r="962" spans="3:6" ht="14.1" customHeight="1" x14ac:dyDescent="0.2">
      <c r="C962" s="41"/>
      <c r="D962" s="42"/>
      <c r="E962" s="43"/>
      <c r="F962" s="44"/>
    </row>
    <row r="963" spans="3:6" ht="14.1" customHeight="1" x14ac:dyDescent="0.2">
      <c r="C963" s="41"/>
      <c r="D963" s="42"/>
      <c r="E963" s="43"/>
      <c r="F963" s="44"/>
    </row>
    <row r="964" spans="3:6" ht="14.1" customHeight="1" x14ac:dyDescent="0.2">
      <c r="C964" s="41"/>
      <c r="D964" s="42"/>
      <c r="E964" s="43"/>
      <c r="F964" s="44"/>
    </row>
    <row r="965" spans="3:6" ht="14.1" customHeight="1" x14ac:dyDescent="0.2">
      <c r="C965" s="41"/>
      <c r="D965" s="42"/>
      <c r="E965" s="43"/>
      <c r="F965" s="44"/>
    </row>
    <row r="966" spans="3:6" ht="14.1" customHeight="1" x14ac:dyDescent="0.2">
      <c r="C966" s="41"/>
      <c r="D966" s="42"/>
      <c r="E966" s="43"/>
      <c r="F966" s="44"/>
    </row>
    <row r="967" spans="3:6" ht="14.1" customHeight="1" x14ac:dyDescent="0.2">
      <c r="C967" s="41"/>
      <c r="D967" s="42"/>
      <c r="E967" s="43"/>
      <c r="F967" s="44"/>
    </row>
    <row r="968" spans="3:6" ht="14.1" customHeight="1" x14ac:dyDescent="0.2">
      <c r="C968" s="41"/>
      <c r="D968" s="42"/>
      <c r="E968" s="43"/>
      <c r="F968" s="44"/>
    </row>
    <row r="969" spans="3:6" ht="14.1" customHeight="1" x14ac:dyDescent="0.2">
      <c r="C969" s="41"/>
      <c r="D969" s="42"/>
      <c r="E969" s="43"/>
      <c r="F969" s="44"/>
    </row>
    <row r="970" spans="3:6" ht="14.1" customHeight="1" x14ac:dyDescent="0.2">
      <c r="C970" s="41"/>
      <c r="D970" s="42"/>
      <c r="E970" s="43"/>
      <c r="F970" s="44"/>
    </row>
    <row r="971" spans="3:6" ht="14.1" customHeight="1" x14ac:dyDescent="0.2">
      <c r="C971" s="41"/>
      <c r="D971" s="42"/>
      <c r="E971" s="43"/>
      <c r="F971" s="44"/>
    </row>
    <row r="972" spans="3:6" ht="14.1" customHeight="1" x14ac:dyDescent="0.2">
      <c r="C972" s="41"/>
      <c r="D972" s="42"/>
      <c r="E972" s="43"/>
      <c r="F972" s="44"/>
    </row>
    <row r="973" spans="3:6" ht="14.1" customHeight="1" x14ac:dyDescent="0.2">
      <c r="C973" s="41"/>
      <c r="D973" s="42"/>
      <c r="E973" s="43"/>
      <c r="F973" s="44"/>
    </row>
    <row r="974" spans="3:6" ht="14.1" customHeight="1" x14ac:dyDescent="0.2">
      <c r="C974" s="41"/>
      <c r="D974" s="42"/>
      <c r="E974" s="43"/>
      <c r="F974" s="44"/>
    </row>
    <row r="975" spans="3:6" ht="14.1" customHeight="1" x14ac:dyDescent="0.2">
      <c r="C975" s="41"/>
      <c r="D975" s="42"/>
      <c r="E975" s="43"/>
      <c r="F975" s="44"/>
    </row>
    <row r="976" spans="3:6" ht="14.1" customHeight="1" x14ac:dyDescent="0.2">
      <c r="C976" s="41"/>
      <c r="D976" s="42"/>
      <c r="E976" s="43"/>
      <c r="F976" s="44"/>
    </row>
    <row r="977" spans="3:6" ht="14.1" customHeight="1" x14ac:dyDescent="0.2">
      <c r="C977" s="41"/>
      <c r="D977" s="42"/>
      <c r="E977" s="43"/>
      <c r="F977" s="44"/>
    </row>
    <row r="978" spans="3:6" ht="14.1" customHeight="1" x14ac:dyDescent="0.2">
      <c r="C978" s="41"/>
      <c r="D978" s="42"/>
      <c r="E978" s="43"/>
      <c r="F978" s="44"/>
    </row>
    <row r="979" spans="3:6" ht="14.1" customHeight="1" x14ac:dyDescent="0.2">
      <c r="C979" s="41"/>
      <c r="D979" s="42"/>
      <c r="E979" s="43"/>
      <c r="F979" s="44"/>
    </row>
    <row r="980" spans="3:6" ht="14.1" customHeight="1" x14ac:dyDescent="0.2">
      <c r="C980" s="41"/>
      <c r="D980" s="42"/>
      <c r="E980" s="43"/>
      <c r="F980" s="44"/>
    </row>
    <row r="981" spans="3:6" ht="14.1" customHeight="1" x14ac:dyDescent="0.2">
      <c r="C981" s="41"/>
      <c r="D981" s="42"/>
      <c r="E981" s="43"/>
      <c r="F981" s="44"/>
    </row>
    <row r="982" spans="3:6" ht="14.1" customHeight="1" x14ac:dyDescent="0.2">
      <c r="C982" s="41"/>
      <c r="D982" s="42"/>
      <c r="E982" s="43"/>
      <c r="F982" s="44"/>
    </row>
    <row r="983" spans="3:6" ht="14.1" customHeight="1" x14ac:dyDescent="0.2">
      <c r="C983" s="41"/>
      <c r="D983" s="42"/>
      <c r="E983" s="43"/>
      <c r="F983" s="44"/>
    </row>
    <row r="984" spans="3:6" ht="14.1" customHeight="1" x14ac:dyDescent="0.2">
      <c r="C984" s="41"/>
      <c r="D984" s="42"/>
      <c r="E984" s="43"/>
      <c r="F984" s="44"/>
    </row>
    <row r="985" spans="3:6" ht="14.1" customHeight="1" x14ac:dyDescent="0.2">
      <c r="C985" s="41"/>
      <c r="D985" s="42"/>
      <c r="E985" s="43"/>
      <c r="F985" s="44"/>
    </row>
    <row r="986" spans="3:6" ht="14.1" customHeight="1" x14ac:dyDescent="0.2">
      <c r="C986" s="41"/>
      <c r="D986" s="42"/>
      <c r="E986" s="43"/>
      <c r="F986" s="44"/>
    </row>
    <row r="987" spans="3:6" ht="14.1" customHeight="1" x14ac:dyDescent="0.2">
      <c r="C987" s="41"/>
      <c r="D987" s="42"/>
      <c r="E987" s="43"/>
      <c r="F987" s="44"/>
    </row>
    <row r="988" spans="3:6" ht="14.1" customHeight="1" x14ac:dyDescent="0.2">
      <c r="C988" s="41"/>
      <c r="D988" s="42"/>
      <c r="E988" s="43"/>
      <c r="F988" s="44"/>
    </row>
    <row r="989" spans="3:6" ht="14.1" customHeight="1" x14ac:dyDescent="0.2">
      <c r="C989" s="41"/>
      <c r="D989" s="42"/>
      <c r="E989" s="43"/>
      <c r="F989" s="44"/>
    </row>
    <row r="990" spans="3:6" ht="14.1" customHeight="1" x14ac:dyDescent="0.2">
      <c r="C990" s="41"/>
      <c r="D990" s="42"/>
      <c r="E990" s="43"/>
      <c r="F990" s="44"/>
    </row>
    <row r="991" spans="3:6" ht="14.1" customHeight="1" x14ac:dyDescent="0.2">
      <c r="C991" s="41"/>
      <c r="D991" s="42"/>
      <c r="E991" s="43"/>
      <c r="F991" s="44"/>
    </row>
    <row r="992" spans="3:6" ht="14.1" customHeight="1" x14ac:dyDescent="0.2">
      <c r="C992" s="41"/>
      <c r="D992" s="42"/>
      <c r="E992" s="43"/>
      <c r="F992" s="44"/>
    </row>
    <row r="993" spans="3:6" ht="14.1" customHeight="1" x14ac:dyDescent="0.2">
      <c r="C993" s="41"/>
      <c r="D993" s="42"/>
      <c r="E993" s="43"/>
      <c r="F993" s="44"/>
    </row>
    <row r="994" spans="3:6" ht="14.1" customHeight="1" x14ac:dyDescent="0.2">
      <c r="C994" s="41"/>
      <c r="D994" s="42"/>
      <c r="E994" s="43"/>
      <c r="F994" s="44"/>
    </row>
    <row r="995" spans="3:6" ht="14.1" customHeight="1" x14ac:dyDescent="0.2">
      <c r="C995" s="41"/>
      <c r="D995" s="42"/>
      <c r="E995" s="43"/>
      <c r="F995" s="44"/>
    </row>
    <row r="996" spans="3:6" ht="14.1" customHeight="1" x14ac:dyDescent="0.2">
      <c r="C996" s="41"/>
      <c r="D996" s="42"/>
      <c r="E996" s="43"/>
      <c r="F996" s="44"/>
    </row>
    <row r="997" spans="3:6" ht="14.1" customHeight="1" x14ac:dyDescent="0.2">
      <c r="C997" s="41"/>
      <c r="D997" s="42"/>
      <c r="E997" s="43"/>
      <c r="F997" s="44"/>
    </row>
    <row r="998" spans="3:6" ht="14.1" customHeight="1" x14ac:dyDescent="0.2">
      <c r="C998" s="41"/>
      <c r="D998" s="42"/>
      <c r="E998" s="43"/>
      <c r="F998" s="44"/>
    </row>
    <row r="999" spans="3:6" ht="14.1" customHeight="1" x14ac:dyDescent="0.2">
      <c r="C999" s="41"/>
      <c r="D999" s="42"/>
      <c r="E999" s="43"/>
      <c r="F999" s="44"/>
    </row>
    <row r="1000" spans="3:6" ht="14.1" customHeight="1" x14ac:dyDescent="0.2">
      <c r="C1000" s="41"/>
      <c r="D1000" s="42"/>
      <c r="E1000" s="43"/>
      <c r="F1000" s="44"/>
    </row>
    <row r="1001" spans="3:6" ht="14.1" customHeight="1" x14ac:dyDescent="0.2">
      <c r="C1001" s="41"/>
      <c r="D1001" s="42"/>
      <c r="E1001" s="43"/>
      <c r="F1001" s="44"/>
    </row>
    <row r="1002" spans="3:6" ht="14.1" customHeight="1" x14ac:dyDescent="0.2">
      <c r="C1002" s="41"/>
      <c r="D1002" s="42"/>
      <c r="E1002" s="43"/>
      <c r="F1002" s="44"/>
    </row>
    <row r="1003" spans="3:6" ht="14.1" customHeight="1" x14ac:dyDescent="0.2">
      <c r="C1003" s="41"/>
      <c r="D1003" s="42"/>
      <c r="E1003" s="43"/>
      <c r="F1003" s="44"/>
    </row>
    <row r="1004" spans="3:6" ht="14.1" customHeight="1" x14ac:dyDescent="0.2">
      <c r="C1004" s="41"/>
      <c r="D1004" s="42"/>
      <c r="E1004" s="43"/>
      <c r="F1004" s="44"/>
    </row>
    <row r="1005" spans="3:6" ht="14.1" customHeight="1" x14ac:dyDescent="0.2">
      <c r="C1005" s="41"/>
      <c r="D1005" s="42"/>
      <c r="E1005" s="43"/>
      <c r="F1005" s="44"/>
    </row>
    <row r="1006" spans="3:6" ht="14.1" customHeight="1" x14ac:dyDescent="0.2">
      <c r="C1006" s="41"/>
      <c r="D1006" s="42"/>
      <c r="E1006" s="43"/>
      <c r="F1006" s="44"/>
    </row>
    <row r="1007" spans="3:6" ht="14.1" customHeight="1" x14ac:dyDescent="0.2">
      <c r="C1007" s="41"/>
      <c r="D1007" s="42"/>
      <c r="E1007" s="43"/>
      <c r="F1007" s="44"/>
    </row>
    <row r="1008" spans="3:6" ht="14.1" customHeight="1" x14ac:dyDescent="0.2">
      <c r="C1008" s="41"/>
      <c r="D1008" s="42"/>
      <c r="E1008" s="43"/>
      <c r="F1008" s="44"/>
    </row>
    <row r="1009" spans="3:6" ht="14.1" customHeight="1" x14ac:dyDescent="0.2">
      <c r="C1009" s="41"/>
      <c r="D1009" s="42"/>
      <c r="E1009" s="43"/>
      <c r="F1009" s="44"/>
    </row>
    <row r="1010" spans="3:6" ht="14.1" customHeight="1" x14ac:dyDescent="0.2">
      <c r="C1010" s="41"/>
      <c r="D1010" s="42"/>
      <c r="E1010" s="43"/>
      <c r="F1010" s="44"/>
    </row>
    <row r="1011" spans="3:6" ht="14.1" customHeight="1" x14ac:dyDescent="0.2">
      <c r="C1011" s="41"/>
      <c r="D1011" s="42"/>
      <c r="E1011" s="43"/>
      <c r="F1011" s="44"/>
    </row>
    <row r="1012" spans="3:6" ht="14.1" customHeight="1" x14ac:dyDescent="0.2">
      <c r="C1012" s="41"/>
      <c r="D1012" s="42"/>
      <c r="E1012" s="43"/>
      <c r="F1012" s="44"/>
    </row>
    <row r="1013" spans="3:6" ht="14.1" customHeight="1" x14ac:dyDescent="0.2">
      <c r="C1013" s="41"/>
      <c r="D1013" s="42"/>
      <c r="E1013" s="43"/>
      <c r="F1013" s="44"/>
    </row>
    <row r="1014" spans="3:6" ht="14.1" customHeight="1" x14ac:dyDescent="0.2">
      <c r="C1014" s="41"/>
      <c r="D1014" s="42"/>
      <c r="E1014" s="43"/>
      <c r="F1014" s="44"/>
    </row>
    <row r="1015" spans="3:6" ht="14.1" customHeight="1" x14ac:dyDescent="0.2">
      <c r="C1015" s="41"/>
      <c r="D1015" s="42"/>
      <c r="E1015" s="43"/>
      <c r="F1015" s="44"/>
    </row>
    <row r="1016" spans="3:6" ht="14.1" customHeight="1" x14ac:dyDescent="0.2">
      <c r="C1016" s="41"/>
      <c r="D1016" s="42"/>
      <c r="E1016" s="43"/>
      <c r="F1016" s="44"/>
    </row>
    <row r="1017" spans="3:6" ht="14.1" customHeight="1" x14ac:dyDescent="0.2">
      <c r="C1017" s="41"/>
      <c r="D1017" s="42"/>
      <c r="E1017" s="43"/>
      <c r="F1017" s="44"/>
    </row>
    <row r="1018" spans="3:6" ht="14.1" customHeight="1" x14ac:dyDescent="0.2">
      <c r="C1018" s="41"/>
      <c r="D1018" s="42"/>
      <c r="E1018" s="43"/>
      <c r="F1018" s="44"/>
    </row>
    <row r="1019" spans="3:6" ht="14.1" customHeight="1" x14ac:dyDescent="0.2">
      <c r="C1019" s="41"/>
      <c r="D1019" s="42"/>
      <c r="E1019" s="43"/>
      <c r="F1019" s="44"/>
    </row>
    <row r="1020" spans="3:6" ht="14.1" customHeight="1" x14ac:dyDescent="0.2">
      <c r="C1020" s="41"/>
      <c r="D1020" s="42"/>
      <c r="E1020" s="43"/>
      <c r="F1020" s="44"/>
    </row>
    <row r="1021" spans="3:6" ht="14.1" customHeight="1" x14ac:dyDescent="0.2">
      <c r="C1021" s="41"/>
      <c r="D1021" s="42"/>
      <c r="E1021" s="43"/>
      <c r="F1021" s="44"/>
    </row>
    <row r="1022" spans="3:6" ht="14.1" customHeight="1" x14ac:dyDescent="0.2">
      <c r="C1022" s="41"/>
      <c r="D1022" s="42"/>
      <c r="E1022" s="43"/>
      <c r="F1022" s="44"/>
    </row>
    <row r="1023" spans="3:6" ht="14.1" customHeight="1" x14ac:dyDescent="0.2">
      <c r="C1023" s="41"/>
      <c r="D1023" s="42"/>
      <c r="E1023" s="43"/>
      <c r="F1023" s="44"/>
    </row>
    <row r="1024" spans="3:6" ht="14.1" customHeight="1" x14ac:dyDescent="0.2">
      <c r="C1024" s="41"/>
      <c r="D1024" s="42"/>
      <c r="E1024" s="43"/>
      <c r="F1024" s="44"/>
    </row>
    <row r="1025" spans="3:6" ht="14.1" customHeight="1" x14ac:dyDescent="0.2">
      <c r="C1025" s="41"/>
      <c r="D1025" s="42"/>
      <c r="E1025" s="43"/>
      <c r="F1025" s="44"/>
    </row>
    <row r="1026" spans="3:6" ht="14.1" customHeight="1" x14ac:dyDescent="0.2">
      <c r="C1026" s="41"/>
      <c r="D1026" s="42"/>
      <c r="E1026" s="43"/>
      <c r="F1026" s="44"/>
    </row>
    <row r="1027" spans="3:6" ht="14.1" customHeight="1" x14ac:dyDescent="0.2">
      <c r="C1027" s="41"/>
      <c r="D1027" s="42"/>
      <c r="E1027" s="43"/>
      <c r="F1027" s="44"/>
    </row>
    <row r="1028" spans="3:6" ht="14.1" customHeight="1" x14ac:dyDescent="0.2">
      <c r="C1028" s="41"/>
      <c r="D1028" s="42"/>
      <c r="E1028" s="43"/>
      <c r="F1028" s="44"/>
    </row>
    <row r="1029" spans="3:6" ht="14.1" customHeight="1" x14ac:dyDescent="0.2">
      <c r="C1029" s="41"/>
      <c r="D1029" s="42"/>
      <c r="E1029" s="43"/>
      <c r="F1029" s="44"/>
    </row>
    <row r="1030" spans="3:6" ht="14.1" customHeight="1" x14ac:dyDescent="0.2">
      <c r="C1030" s="41"/>
      <c r="D1030" s="42"/>
      <c r="E1030" s="43"/>
      <c r="F1030" s="44"/>
    </row>
    <row r="1031" spans="3:6" ht="14.1" customHeight="1" x14ac:dyDescent="0.2">
      <c r="C1031" s="41"/>
      <c r="D1031" s="42"/>
      <c r="E1031" s="43"/>
      <c r="F1031" s="44"/>
    </row>
    <row r="1032" spans="3:6" ht="14.1" customHeight="1" x14ac:dyDescent="0.2">
      <c r="C1032" s="41"/>
      <c r="D1032" s="42"/>
      <c r="E1032" s="43"/>
      <c r="F1032" s="44"/>
    </row>
    <row r="1033" spans="3:6" ht="14.1" customHeight="1" x14ac:dyDescent="0.2">
      <c r="C1033" s="41"/>
      <c r="D1033" s="42"/>
      <c r="E1033" s="43"/>
      <c r="F1033" s="44"/>
    </row>
    <row r="1034" spans="3:6" ht="14.1" customHeight="1" x14ac:dyDescent="0.2">
      <c r="C1034" s="41"/>
      <c r="D1034" s="42"/>
      <c r="E1034" s="43"/>
      <c r="F1034" s="44"/>
    </row>
    <row r="1035" spans="3:6" ht="14.1" customHeight="1" x14ac:dyDescent="0.2">
      <c r="C1035" s="41"/>
      <c r="D1035" s="42"/>
      <c r="E1035" s="43"/>
      <c r="F1035" s="44"/>
    </row>
    <row r="1036" spans="3:6" ht="14.1" customHeight="1" x14ac:dyDescent="0.2">
      <c r="C1036" s="41"/>
      <c r="D1036" s="42"/>
      <c r="E1036" s="43"/>
      <c r="F1036" s="44"/>
    </row>
    <row r="1037" spans="3:6" ht="14.1" customHeight="1" x14ac:dyDescent="0.2">
      <c r="C1037" s="41"/>
      <c r="D1037" s="42"/>
      <c r="E1037" s="43"/>
      <c r="F1037" s="44"/>
    </row>
    <row r="1038" spans="3:6" ht="14.1" customHeight="1" x14ac:dyDescent="0.2">
      <c r="C1038" s="41"/>
      <c r="D1038" s="42"/>
      <c r="E1038" s="43"/>
      <c r="F1038" s="44"/>
    </row>
    <row r="1039" spans="3:6" ht="14.1" customHeight="1" x14ac:dyDescent="0.2">
      <c r="C1039" s="41"/>
      <c r="D1039" s="42"/>
      <c r="E1039" s="43"/>
      <c r="F1039" s="44"/>
    </row>
    <row r="1040" spans="3:6" ht="14.1" customHeight="1" x14ac:dyDescent="0.2">
      <c r="C1040" s="41"/>
      <c r="D1040" s="42"/>
      <c r="E1040" s="43"/>
      <c r="F1040" s="44"/>
    </row>
    <row r="1041" spans="3:6" ht="14.1" customHeight="1" x14ac:dyDescent="0.2">
      <c r="C1041" s="41"/>
      <c r="D1041" s="42"/>
      <c r="E1041" s="43"/>
      <c r="F1041" s="44"/>
    </row>
    <row r="1042" spans="3:6" ht="14.1" customHeight="1" x14ac:dyDescent="0.2">
      <c r="C1042" s="41"/>
      <c r="D1042" s="42"/>
      <c r="E1042" s="43"/>
      <c r="F1042" s="44"/>
    </row>
    <row r="1043" spans="3:6" ht="14.1" customHeight="1" x14ac:dyDescent="0.2">
      <c r="C1043" s="41"/>
      <c r="D1043" s="42"/>
      <c r="E1043" s="43"/>
      <c r="F1043" s="44"/>
    </row>
    <row r="1044" spans="3:6" ht="14.1" customHeight="1" x14ac:dyDescent="0.2">
      <c r="C1044" s="41"/>
      <c r="D1044" s="42"/>
      <c r="E1044" s="43"/>
      <c r="F1044" s="44"/>
    </row>
    <row r="1045" spans="3:6" ht="14.1" customHeight="1" x14ac:dyDescent="0.2">
      <c r="C1045" s="41"/>
      <c r="D1045" s="42"/>
      <c r="E1045" s="43"/>
      <c r="F1045" s="44"/>
    </row>
  </sheetData>
  <mergeCells count="119">
    <mergeCell ref="A2:E2"/>
    <mergeCell ref="A3:E3"/>
    <mergeCell ref="A4:E4"/>
    <mergeCell ref="B5:C5"/>
    <mergeCell ref="D5:E5"/>
    <mergeCell ref="A9:E9"/>
    <mergeCell ref="B10:C10"/>
    <mergeCell ref="D10:E10"/>
    <mergeCell ref="B11:C11"/>
    <mergeCell ref="D11:E11"/>
    <mergeCell ref="B6:C6"/>
    <mergeCell ref="D6:E6"/>
    <mergeCell ref="B7:C7"/>
    <mergeCell ref="D7:E7"/>
    <mergeCell ref="B8:C8"/>
    <mergeCell ref="D8:E8"/>
    <mergeCell ref="B16:C16"/>
    <mergeCell ref="D16:E16"/>
    <mergeCell ref="B17:C17"/>
    <mergeCell ref="D17:E17"/>
    <mergeCell ref="B18:C18"/>
    <mergeCell ref="D18:E18"/>
    <mergeCell ref="A12:E12"/>
    <mergeCell ref="A13:E13"/>
    <mergeCell ref="B14:C14"/>
    <mergeCell ref="D14:E14"/>
    <mergeCell ref="B15:C15"/>
    <mergeCell ref="D15:E15"/>
    <mergeCell ref="B25:C25"/>
    <mergeCell ref="B26:C26"/>
    <mergeCell ref="A27:D27"/>
    <mergeCell ref="A28:E28"/>
    <mergeCell ref="A29:C29"/>
    <mergeCell ref="B30:C30"/>
    <mergeCell ref="A19:E19"/>
    <mergeCell ref="B20:C20"/>
    <mergeCell ref="B21:C21"/>
    <mergeCell ref="B22:C22"/>
    <mergeCell ref="B23:C23"/>
    <mergeCell ref="B24:C24"/>
    <mergeCell ref="B38:C38"/>
    <mergeCell ref="B39:C39"/>
    <mergeCell ref="B40:C40"/>
    <mergeCell ref="B41:C41"/>
    <mergeCell ref="B42:C42"/>
    <mergeCell ref="A43:C43"/>
    <mergeCell ref="B31:C31"/>
    <mergeCell ref="A32:C32"/>
    <mergeCell ref="A34:C34"/>
    <mergeCell ref="B35:C35"/>
    <mergeCell ref="B36:C36"/>
    <mergeCell ref="B37:C37"/>
    <mergeCell ref="B50:D50"/>
    <mergeCell ref="A52:D52"/>
    <mergeCell ref="A53:E53"/>
    <mergeCell ref="A54:D54"/>
    <mergeCell ref="B55:D55"/>
    <mergeCell ref="B56:D56"/>
    <mergeCell ref="A44:C44"/>
    <mergeCell ref="B45:D45"/>
    <mergeCell ref="B46:D46"/>
    <mergeCell ref="B47:D47"/>
    <mergeCell ref="B48:D48"/>
    <mergeCell ref="B49:D49"/>
    <mergeCell ref="B51:D51"/>
    <mergeCell ref="B64:C64"/>
    <mergeCell ref="B65:C65"/>
    <mergeCell ref="B66:C66"/>
    <mergeCell ref="A67:C67"/>
    <mergeCell ref="A69:E69"/>
    <mergeCell ref="B70:C70"/>
    <mergeCell ref="B57:D57"/>
    <mergeCell ref="B58:D58"/>
    <mergeCell ref="A60:E60"/>
    <mergeCell ref="B61:C61"/>
    <mergeCell ref="B62:C62"/>
    <mergeCell ref="B63:C63"/>
    <mergeCell ref="A77:C77"/>
    <mergeCell ref="B78:C78"/>
    <mergeCell ref="B79:C79"/>
    <mergeCell ref="A80:C80"/>
    <mergeCell ref="A82:E82"/>
    <mergeCell ref="A83:D83"/>
    <mergeCell ref="B71:C71"/>
    <mergeCell ref="B72:C72"/>
    <mergeCell ref="B73:C73"/>
    <mergeCell ref="B74:C74"/>
    <mergeCell ref="B75:C75"/>
    <mergeCell ref="B76:C76"/>
    <mergeCell ref="B91:D91"/>
    <mergeCell ref="B92:D92"/>
    <mergeCell ref="A93:D93"/>
    <mergeCell ref="A95:E95"/>
    <mergeCell ref="B96:C96"/>
    <mergeCell ref="B97:C97"/>
    <mergeCell ref="B84:D84"/>
    <mergeCell ref="B85:D85"/>
    <mergeCell ref="B86:D86"/>
    <mergeCell ref="A88:E88"/>
    <mergeCell ref="B89:D89"/>
    <mergeCell ref="B90:D90"/>
    <mergeCell ref="B98:C98"/>
    <mergeCell ref="A99:A102"/>
    <mergeCell ref="B99:C99"/>
    <mergeCell ref="B100:C100"/>
    <mergeCell ref="B101:C101"/>
    <mergeCell ref="B102:C102"/>
    <mergeCell ref="A114:D114"/>
    <mergeCell ref="A115:D115"/>
    <mergeCell ref="A104:C104"/>
    <mergeCell ref="A105:E105"/>
    <mergeCell ref="B106:D106"/>
    <mergeCell ref="B107:D107"/>
    <mergeCell ref="B108:D108"/>
    <mergeCell ref="B109:D109"/>
    <mergeCell ref="B110:D110"/>
    <mergeCell ref="B111:D111"/>
    <mergeCell ref="A112:D112"/>
    <mergeCell ref="B113:D113"/>
  </mergeCells>
  <printOptions horizontalCentered="1"/>
  <pageMargins left="0.70866141732283461" right="0.70866141732283461" top="0.74803149606299213" bottom="0.74803149606299213" header="0.31496062992125984" footer="0.31496062992125984"/>
  <pageSetup paperSize="9" scale="80" fitToHeight="2" orientation="portrait" r:id="rId1"/>
  <headerFooter alignWithMargins="0"/>
  <rowBreaks count="2" manualBreakCount="2">
    <brk id="43" max="4" man="1"/>
    <brk id="94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H1058"/>
  <sheetViews>
    <sheetView showGridLines="0" view="pageBreakPreview" topLeftCell="A91" zoomScale="112" zoomScaleNormal="130" zoomScaleSheetLayoutView="112" workbookViewId="0">
      <selection activeCell="B109" sqref="B109:D109"/>
    </sheetView>
  </sheetViews>
  <sheetFormatPr defaultRowHeight="14.1" customHeight="1" x14ac:dyDescent="0.2"/>
  <cols>
    <col min="1" max="1" width="6.5703125" style="5" customWidth="1"/>
    <col min="2" max="2" width="54.28515625" style="5" customWidth="1"/>
    <col min="3" max="3" width="17.28515625" style="24" customWidth="1"/>
    <col min="4" max="4" width="12" style="25" customWidth="1"/>
    <col min="5" max="5" width="20.42578125" style="5" customWidth="1"/>
    <col min="6" max="6" width="3.42578125" style="1" customWidth="1"/>
    <col min="7" max="7" width="9.140625" style="1"/>
    <col min="8" max="8" width="10" style="1" bestFit="1" customWidth="1"/>
    <col min="9" max="16384" width="9.140625" style="1"/>
  </cols>
  <sheetData>
    <row r="1" spans="1:6" ht="14.1" customHeight="1" x14ac:dyDescent="0.2">
      <c r="A1" s="70"/>
      <c r="B1" s="71"/>
      <c r="C1" s="71"/>
      <c r="D1" s="72"/>
      <c r="E1" s="73"/>
      <c r="F1" s="4"/>
    </row>
    <row r="2" spans="1:6" ht="14.1" customHeight="1" x14ac:dyDescent="0.2">
      <c r="A2" s="305" t="s">
        <v>1</v>
      </c>
      <c r="B2" s="306"/>
      <c r="C2" s="306"/>
      <c r="D2" s="306"/>
      <c r="E2" s="307"/>
      <c r="F2" s="4"/>
    </row>
    <row r="3" spans="1:6" ht="14.1" customHeight="1" x14ac:dyDescent="0.2">
      <c r="A3" s="308"/>
      <c r="B3" s="309"/>
      <c r="C3" s="309"/>
      <c r="D3" s="309"/>
      <c r="E3" s="310"/>
      <c r="F3" s="4"/>
    </row>
    <row r="4" spans="1:6" ht="14.1" customHeight="1" thickBot="1" x14ac:dyDescent="0.25">
      <c r="A4" s="311"/>
      <c r="B4" s="312"/>
      <c r="C4" s="312"/>
      <c r="D4" s="312"/>
      <c r="E4" s="313"/>
      <c r="F4" s="4"/>
    </row>
    <row r="5" spans="1:6" ht="14.1" customHeight="1" x14ac:dyDescent="0.2">
      <c r="A5" s="31" t="s">
        <v>2</v>
      </c>
      <c r="B5" s="319" t="s">
        <v>3</v>
      </c>
      <c r="C5" s="320"/>
      <c r="D5" s="321"/>
      <c r="E5" s="322"/>
      <c r="F5" s="7"/>
    </row>
    <row r="6" spans="1:6" ht="14.1" customHeight="1" x14ac:dyDescent="0.2">
      <c r="A6" s="6" t="s">
        <v>4</v>
      </c>
      <c r="B6" s="303" t="s">
        <v>5</v>
      </c>
      <c r="C6" s="304"/>
      <c r="D6" s="285" t="s">
        <v>60</v>
      </c>
      <c r="E6" s="287"/>
      <c r="F6" s="7"/>
    </row>
    <row r="7" spans="1:6" ht="14.1" customHeight="1" x14ac:dyDescent="0.2">
      <c r="A7" s="6" t="s">
        <v>6</v>
      </c>
      <c r="B7" s="303" t="s">
        <v>7</v>
      </c>
      <c r="C7" s="304"/>
      <c r="D7" s="285"/>
      <c r="E7" s="287"/>
      <c r="F7" s="7"/>
    </row>
    <row r="8" spans="1:6" ht="14.1" customHeight="1" x14ac:dyDescent="0.2">
      <c r="A8" s="6" t="s">
        <v>8</v>
      </c>
      <c r="B8" s="303" t="s">
        <v>9</v>
      </c>
      <c r="C8" s="304"/>
      <c r="D8" s="285">
        <v>24</v>
      </c>
      <c r="E8" s="287"/>
      <c r="F8" s="7"/>
    </row>
    <row r="9" spans="1:6" ht="14.1" customHeight="1" x14ac:dyDescent="0.2">
      <c r="A9" s="292" t="s">
        <v>56</v>
      </c>
      <c r="B9" s="292"/>
      <c r="C9" s="292"/>
      <c r="D9" s="292"/>
      <c r="E9" s="292"/>
      <c r="F9" s="7"/>
    </row>
    <row r="10" spans="1:6" ht="12.75" customHeight="1" x14ac:dyDescent="0.2">
      <c r="A10" s="33"/>
      <c r="B10" s="293" t="s">
        <v>10</v>
      </c>
      <c r="C10" s="294"/>
      <c r="D10" s="295" t="s">
        <v>55</v>
      </c>
      <c r="E10" s="295"/>
      <c r="F10" s="7"/>
    </row>
    <row r="11" spans="1:6" ht="15" customHeight="1" x14ac:dyDescent="0.2">
      <c r="A11" s="32"/>
      <c r="B11" s="296" t="s">
        <v>57</v>
      </c>
      <c r="C11" s="297"/>
      <c r="D11" s="298"/>
      <c r="E11" s="299"/>
      <c r="F11" s="7"/>
    </row>
    <row r="12" spans="1:6" s="28" customFormat="1" ht="14.1" customHeight="1" x14ac:dyDescent="0.2">
      <c r="A12" s="300" t="s">
        <v>109</v>
      </c>
      <c r="B12" s="301"/>
      <c r="C12" s="301"/>
      <c r="D12" s="301"/>
      <c r="E12" s="302"/>
      <c r="F12" s="27"/>
    </row>
    <row r="13" spans="1:6" ht="14.1" customHeight="1" x14ac:dyDescent="0.2">
      <c r="A13" s="262" t="s">
        <v>11</v>
      </c>
      <c r="B13" s="263"/>
      <c r="C13" s="263"/>
      <c r="D13" s="263"/>
      <c r="E13" s="264"/>
      <c r="F13" s="4"/>
    </row>
    <row r="14" spans="1:6" ht="14.1" customHeight="1" x14ac:dyDescent="0.2">
      <c r="A14" s="10">
        <v>1</v>
      </c>
      <c r="B14" s="278" t="s">
        <v>12</v>
      </c>
      <c r="C14" s="280"/>
      <c r="D14" s="285" t="s">
        <v>54</v>
      </c>
      <c r="E14" s="287"/>
      <c r="F14" s="4"/>
    </row>
    <row r="15" spans="1:6" ht="14.1" customHeight="1" x14ac:dyDescent="0.2">
      <c r="A15" s="10">
        <v>2</v>
      </c>
      <c r="B15" s="278" t="s">
        <v>121</v>
      </c>
      <c r="C15" s="280"/>
      <c r="D15" s="317">
        <v>1671.11</v>
      </c>
      <c r="E15" s="318">
        <v>0</v>
      </c>
      <c r="F15" s="4"/>
    </row>
    <row r="16" spans="1:6" ht="14.1" customHeight="1" x14ac:dyDescent="0.2">
      <c r="A16" s="10">
        <v>3</v>
      </c>
      <c r="B16" s="278" t="s">
        <v>14</v>
      </c>
      <c r="C16" s="280"/>
      <c r="D16" s="285" t="str">
        <f>D14</f>
        <v>Bombeiro Civil</v>
      </c>
      <c r="E16" s="287"/>
      <c r="F16" s="4"/>
    </row>
    <row r="17" spans="1:6" ht="14.1" customHeight="1" x14ac:dyDescent="0.2">
      <c r="A17" s="10">
        <v>4</v>
      </c>
      <c r="B17" s="268" t="s">
        <v>15</v>
      </c>
      <c r="C17" s="268"/>
      <c r="D17" s="288"/>
      <c r="E17" s="289"/>
      <c r="F17" s="4"/>
    </row>
    <row r="18" spans="1:6" ht="14.1" customHeight="1" x14ac:dyDescent="0.2">
      <c r="A18" s="10">
        <v>5</v>
      </c>
      <c r="B18" s="278" t="s">
        <v>58</v>
      </c>
      <c r="C18" s="280"/>
      <c r="D18" s="285"/>
      <c r="E18" s="287"/>
      <c r="F18" s="4"/>
    </row>
    <row r="19" spans="1:6" ht="14.1" customHeight="1" x14ac:dyDescent="0.2">
      <c r="A19" s="265" t="s">
        <v>16</v>
      </c>
      <c r="B19" s="265"/>
      <c r="C19" s="265"/>
      <c r="D19" s="265"/>
      <c r="E19" s="265"/>
      <c r="F19" s="4"/>
    </row>
    <row r="20" spans="1:6" ht="14.1" customHeight="1" x14ac:dyDescent="0.2">
      <c r="A20" s="8">
        <v>1</v>
      </c>
      <c r="B20" s="259" t="s">
        <v>17</v>
      </c>
      <c r="C20" s="259"/>
      <c r="D20" s="12" t="s">
        <v>18</v>
      </c>
      <c r="E20" s="8" t="s">
        <v>19</v>
      </c>
      <c r="F20" s="4"/>
    </row>
    <row r="21" spans="1:6" ht="14.1" customHeight="1" x14ac:dyDescent="0.2">
      <c r="A21" s="10" t="s">
        <v>2</v>
      </c>
      <c r="B21" s="268" t="s">
        <v>20</v>
      </c>
      <c r="C21" s="268"/>
      <c r="D21" s="13"/>
      <c r="E21" s="14">
        <f>D15</f>
        <v>1671.11</v>
      </c>
      <c r="F21" s="4"/>
    </row>
    <row r="22" spans="1:6" ht="14.1" customHeight="1" x14ac:dyDescent="0.2">
      <c r="A22" s="10" t="s">
        <v>4</v>
      </c>
      <c r="B22" s="268" t="s">
        <v>21</v>
      </c>
      <c r="C22" s="268"/>
      <c r="D22" s="13">
        <v>0.3</v>
      </c>
      <c r="E22" s="14">
        <f>E21*D22</f>
        <v>501.33299999999997</v>
      </c>
      <c r="F22" s="23"/>
    </row>
    <row r="23" spans="1:6" ht="14.1" customHeight="1" x14ac:dyDescent="0.2">
      <c r="A23" s="10" t="s">
        <v>6</v>
      </c>
      <c r="B23" s="268" t="s">
        <v>22</v>
      </c>
      <c r="C23" s="268"/>
      <c r="D23" s="13">
        <v>0</v>
      </c>
      <c r="E23" s="14">
        <v>0</v>
      </c>
      <c r="F23" s="4"/>
    </row>
    <row r="24" spans="1:6" ht="14.1" customHeight="1" x14ac:dyDescent="0.2">
      <c r="A24" s="10" t="s">
        <v>8</v>
      </c>
      <c r="B24" s="268" t="s">
        <v>23</v>
      </c>
      <c r="C24" s="268"/>
      <c r="D24" s="13">
        <v>0</v>
      </c>
      <c r="E24" s="14">
        <v>0</v>
      </c>
      <c r="F24" s="4"/>
    </row>
    <row r="25" spans="1:6" ht="14.1" customHeight="1" x14ac:dyDescent="0.2">
      <c r="A25" s="10" t="s">
        <v>24</v>
      </c>
      <c r="B25" s="268" t="s">
        <v>62</v>
      </c>
      <c r="C25" s="268"/>
      <c r="D25" s="13">
        <v>0</v>
      </c>
      <c r="E25" s="14">
        <v>0</v>
      </c>
      <c r="F25" s="4"/>
    </row>
    <row r="26" spans="1:6" ht="14.1" customHeight="1" x14ac:dyDescent="0.2">
      <c r="A26" s="10" t="s">
        <v>25</v>
      </c>
      <c r="B26" s="268" t="s">
        <v>123</v>
      </c>
      <c r="C26" s="268"/>
      <c r="D26" s="13">
        <v>0</v>
      </c>
      <c r="E26" s="14">
        <f>(((((((E21+E22)/220)*1.5)*4)/2)/12)*7)</f>
        <v>17.280796590909091</v>
      </c>
      <c r="F26" s="4"/>
    </row>
    <row r="27" spans="1:6" ht="14.1" customHeight="1" x14ac:dyDescent="0.2">
      <c r="A27" s="259" t="s">
        <v>41</v>
      </c>
      <c r="B27" s="259"/>
      <c r="C27" s="259"/>
      <c r="D27" s="259"/>
      <c r="E27" s="35">
        <f>ROUND(SUM(E21:E26),2)</f>
        <v>2189.7199999999998</v>
      </c>
      <c r="F27" s="4"/>
    </row>
    <row r="28" spans="1:6" ht="14.1" customHeight="1" x14ac:dyDescent="0.2">
      <c r="A28" s="265" t="s">
        <v>63</v>
      </c>
      <c r="B28" s="265"/>
      <c r="C28" s="265"/>
      <c r="D28" s="265"/>
      <c r="E28" s="265"/>
      <c r="F28" s="4"/>
    </row>
    <row r="29" spans="1:6" s="3" customFormat="1" ht="14.1" customHeight="1" x14ac:dyDescent="0.2">
      <c r="A29" s="262" t="s">
        <v>64</v>
      </c>
      <c r="B29" s="263"/>
      <c r="C29" s="264"/>
      <c r="D29" s="12" t="s">
        <v>18</v>
      </c>
      <c r="E29" s="8" t="s">
        <v>32</v>
      </c>
      <c r="F29" s="7"/>
    </row>
    <row r="30" spans="1:6" s="3" customFormat="1" ht="14.1" customHeight="1" x14ac:dyDescent="0.2">
      <c r="A30" s="17" t="s">
        <v>2</v>
      </c>
      <c r="B30" s="284" t="s">
        <v>43</v>
      </c>
      <c r="C30" s="284"/>
      <c r="D30" s="29">
        <v>8.3299999999999999E-2</v>
      </c>
      <c r="E30" s="14">
        <f>ROUND($E$27*D30,2)</f>
        <v>182.4</v>
      </c>
      <c r="F30" s="7"/>
    </row>
    <row r="31" spans="1:6" s="3" customFormat="1" ht="14.1" customHeight="1" x14ac:dyDescent="0.2">
      <c r="A31" s="17" t="s">
        <v>4</v>
      </c>
      <c r="B31" s="284" t="s">
        <v>65</v>
      </c>
      <c r="C31" s="284"/>
      <c r="D31" s="29">
        <v>0.1111</v>
      </c>
      <c r="E31" s="14">
        <f>ROUND($E$27*D31,2)</f>
        <v>243.28</v>
      </c>
      <c r="F31" s="7"/>
    </row>
    <row r="32" spans="1:6" s="3" customFormat="1" ht="14.1" customHeight="1" x14ac:dyDescent="0.2">
      <c r="A32" s="281" t="s">
        <v>66</v>
      </c>
      <c r="B32" s="281"/>
      <c r="C32" s="281"/>
      <c r="D32" s="18">
        <f>SUM(D30:D31)</f>
        <v>0.19440000000000002</v>
      </c>
      <c r="E32" s="15">
        <f>SUM(E30:E31)</f>
        <v>425.68</v>
      </c>
      <c r="F32" s="7"/>
    </row>
    <row r="33" spans="1:6" s="3" customFormat="1" ht="14.1" customHeight="1" x14ac:dyDescent="0.2">
      <c r="A33" s="49"/>
      <c r="B33" s="50"/>
      <c r="C33" s="51"/>
      <c r="D33" s="18"/>
      <c r="E33" s="15"/>
      <c r="F33" s="7"/>
    </row>
    <row r="34" spans="1:6" s="3" customFormat="1" ht="14.1" customHeight="1" x14ac:dyDescent="0.2">
      <c r="A34" s="262" t="s">
        <v>67</v>
      </c>
      <c r="B34" s="263"/>
      <c r="C34" s="264"/>
      <c r="D34" s="12" t="s">
        <v>18</v>
      </c>
      <c r="E34" s="8" t="s">
        <v>32</v>
      </c>
      <c r="F34" s="7"/>
    </row>
    <row r="35" spans="1:6" s="3" customFormat="1" ht="14.1" customHeight="1" x14ac:dyDescent="0.2">
      <c r="A35" s="17" t="s">
        <v>2</v>
      </c>
      <c r="B35" s="284" t="s">
        <v>33</v>
      </c>
      <c r="C35" s="284"/>
      <c r="D35" s="13">
        <v>0.2</v>
      </c>
      <c r="E35" s="14">
        <f>ROUND((E27+E32+E77)*D35,2)</f>
        <v>530.32000000000005</v>
      </c>
      <c r="F35" s="7"/>
    </row>
    <row r="36" spans="1:6" s="3" customFormat="1" ht="14.1" customHeight="1" x14ac:dyDescent="0.2">
      <c r="A36" s="17" t="s">
        <v>4</v>
      </c>
      <c r="B36" s="284" t="s">
        <v>37</v>
      </c>
      <c r="C36" s="284"/>
      <c r="D36" s="13">
        <v>2.5000000000000001E-2</v>
      </c>
      <c r="E36" s="14">
        <f>(E27+E32+E77)*D36</f>
        <v>66.28949999999999</v>
      </c>
      <c r="F36" s="7"/>
    </row>
    <row r="37" spans="1:6" s="3" customFormat="1" ht="14.1" customHeight="1" x14ac:dyDescent="0.2">
      <c r="A37" s="17" t="s">
        <v>6</v>
      </c>
      <c r="B37" s="284" t="s">
        <v>39</v>
      </c>
      <c r="C37" s="284"/>
      <c r="D37" s="18">
        <v>0.03</v>
      </c>
      <c r="E37" s="14">
        <f>(E27+E32+E77)*D37</f>
        <v>79.547399999999982</v>
      </c>
      <c r="F37" s="7"/>
    </row>
    <row r="38" spans="1:6" s="3" customFormat="1" ht="14.1" customHeight="1" x14ac:dyDescent="0.2">
      <c r="A38" s="17" t="s">
        <v>8</v>
      </c>
      <c r="B38" s="284" t="s">
        <v>34</v>
      </c>
      <c r="C38" s="284"/>
      <c r="D38" s="13">
        <v>1.4999999999999999E-2</v>
      </c>
      <c r="E38" s="14">
        <f>(E27+E32+E77)*D38</f>
        <v>39.773699999999991</v>
      </c>
      <c r="F38" s="7"/>
    </row>
    <row r="39" spans="1:6" s="3" customFormat="1" ht="14.1" customHeight="1" x14ac:dyDescent="0.2">
      <c r="A39" s="17" t="s">
        <v>24</v>
      </c>
      <c r="B39" s="284" t="s">
        <v>35</v>
      </c>
      <c r="C39" s="284"/>
      <c r="D39" s="13">
        <v>0.01</v>
      </c>
      <c r="E39" s="14">
        <f>(E27+E32+E77)*D39</f>
        <v>26.515799999999995</v>
      </c>
      <c r="F39" s="7"/>
    </row>
    <row r="40" spans="1:6" s="3" customFormat="1" ht="14.1" customHeight="1" x14ac:dyDescent="0.2">
      <c r="A40" s="17" t="s">
        <v>25</v>
      </c>
      <c r="B40" s="284" t="s">
        <v>40</v>
      </c>
      <c r="C40" s="284"/>
      <c r="D40" s="13">
        <v>6.0000000000000001E-3</v>
      </c>
      <c r="E40" s="14">
        <f>(E27+E32+E77)*D40</f>
        <v>15.909479999999997</v>
      </c>
      <c r="F40" s="7"/>
    </row>
    <row r="41" spans="1:6" s="3" customFormat="1" ht="14.1" customHeight="1" x14ac:dyDescent="0.2">
      <c r="A41" s="17" t="s">
        <v>26</v>
      </c>
      <c r="B41" s="284" t="s">
        <v>36</v>
      </c>
      <c r="C41" s="284"/>
      <c r="D41" s="13">
        <v>2E-3</v>
      </c>
      <c r="E41" s="14">
        <f>(E27+E32+E77)*D41</f>
        <v>5.3031599999999992</v>
      </c>
      <c r="F41" s="7"/>
    </row>
    <row r="42" spans="1:6" s="3" customFormat="1" ht="14.1" customHeight="1" thickBot="1" x14ac:dyDescent="0.25">
      <c r="A42" s="58" t="s">
        <v>27</v>
      </c>
      <c r="B42" s="323" t="s">
        <v>38</v>
      </c>
      <c r="C42" s="323"/>
      <c r="D42" s="59">
        <v>0.08</v>
      </c>
      <c r="E42" s="60">
        <f>(E27+E32+E77)*D42</f>
        <v>212.12639999999996</v>
      </c>
      <c r="F42" s="7"/>
    </row>
    <row r="43" spans="1:6" s="3" customFormat="1" ht="14.1" customHeight="1" thickBot="1" x14ac:dyDescent="0.25">
      <c r="A43" s="324" t="s">
        <v>41</v>
      </c>
      <c r="B43" s="325"/>
      <c r="C43" s="325"/>
      <c r="D43" s="63">
        <f>SUM(D35:D42)</f>
        <v>0.36800000000000005</v>
      </c>
      <c r="E43" s="64">
        <f>SUM(E35:E42)</f>
        <v>975.78543999999999</v>
      </c>
      <c r="F43" s="7"/>
    </row>
    <row r="44" spans="1:6" s="3" customFormat="1" ht="14.1" customHeight="1" x14ac:dyDescent="0.2">
      <c r="A44" s="326" t="s">
        <v>68</v>
      </c>
      <c r="B44" s="327"/>
      <c r="C44" s="328"/>
      <c r="D44" s="61"/>
      <c r="E44" s="62"/>
      <c r="F44" s="7"/>
    </row>
    <row r="45" spans="1:6" ht="14.1" customHeight="1" x14ac:dyDescent="0.2">
      <c r="A45" s="10" t="s">
        <v>2</v>
      </c>
      <c r="B45" s="268" t="s">
        <v>29</v>
      </c>
      <c r="C45" s="268"/>
      <c r="D45" s="268"/>
      <c r="E45" s="14">
        <f>((8.55*2)*15)-(E21*0.06)</f>
        <v>156.23340000000002</v>
      </c>
      <c r="F45" s="26"/>
    </row>
    <row r="46" spans="1:6" ht="14.1" customHeight="1" x14ac:dyDescent="0.2">
      <c r="A46" s="10" t="s">
        <v>4</v>
      </c>
      <c r="B46" s="268" t="s">
        <v>69</v>
      </c>
      <c r="C46" s="268"/>
      <c r="D46" s="268"/>
      <c r="E46" s="74">
        <f>(26*15)-1</f>
        <v>389</v>
      </c>
      <c r="F46" s="4"/>
    </row>
    <row r="47" spans="1:6" ht="14.1" customHeight="1" x14ac:dyDescent="0.2">
      <c r="A47" s="10" t="s">
        <v>6</v>
      </c>
      <c r="B47" s="268" t="s">
        <v>70</v>
      </c>
      <c r="C47" s="268"/>
      <c r="D47" s="268"/>
      <c r="E47" s="36">
        <v>0</v>
      </c>
      <c r="F47" s="4"/>
    </row>
    <row r="48" spans="1:6" ht="14.1" customHeight="1" x14ac:dyDescent="0.2">
      <c r="A48" s="10" t="s">
        <v>8</v>
      </c>
      <c r="B48" s="268" t="s">
        <v>71</v>
      </c>
      <c r="C48" s="268"/>
      <c r="D48" s="268"/>
      <c r="E48" s="11">
        <v>5.19</v>
      </c>
      <c r="F48" s="4"/>
    </row>
    <row r="49" spans="1:6" ht="14.1" customHeight="1" x14ac:dyDescent="0.2">
      <c r="A49" s="10" t="s">
        <v>24</v>
      </c>
      <c r="B49" s="268" t="s">
        <v>72</v>
      </c>
      <c r="C49" s="268"/>
      <c r="D49" s="268"/>
      <c r="E49" s="57">
        <v>0</v>
      </c>
      <c r="F49" s="4"/>
    </row>
    <row r="50" spans="1:6" ht="14.1" customHeight="1" x14ac:dyDescent="0.2">
      <c r="A50" s="10" t="s">
        <v>25</v>
      </c>
      <c r="B50" s="268" t="s">
        <v>73</v>
      </c>
      <c r="C50" s="268"/>
      <c r="D50" s="268"/>
      <c r="E50" s="11">
        <f>150/12</f>
        <v>12.5</v>
      </c>
      <c r="F50" s="4"/>
    </row>
    <row r="51" spans="1:6" ht="14.1" customHeight="1" x14ac:dyDescent="0.2">
      <c r="A51" s="10" t="s">
        <v>26</v>
      </c>
      <c r="B51" s="278" t="s">
        <v>124</v>
      </c>
      <c r="C51" s="279"/>
      <c r="D51" s="280"/>
      <c r="E51" s="11">
        <v>8</v>
      </c>
      <c r="F51" s="4"/>
    </row>
    <row r="52" spans="1:6" ht="14.1" customHeight="1" x14ac:dyDescent="0.2">
      <c r="A52" s="259" t="s">
        <v>41</v>
      </c>
      <c r="B52" s="259"/>
      <c r="C52" s="259"/>
      <c r="D52" s="259"/>
      <c r="E52" s="37">
        <f>ROUND(SUM(E45:E51),2)</f>
        <v>570.91999999999996</v>
      </c>
      <c r="F52" s="4"/>
    </row>
    <row r="53" spans="1:6" ht="14.1" customHeight="1" x14ac:dyDescent="0.2">
      <c r="A53" s="262" t="s">
        <v>74</v>
      </c>
      <c r="B53" s="263"/>
      <c r="C53" s="263"/>
      <c r="D53" s="263"/>
      <c r="E53" s="264"/>
      <c r="F53" s="4"/>
    </row>
    <row r="54" spans="1:6" ht="14.1" customHeight="1" x14ac:dyDescent="0.2">
      <c r="A54" s="262" t="s">
        <v>75</v>
      </c>
      <c r="B54" s="263"/>
      <c r="C54" s="263"/>
      <c r="D54" s="264"/>
      <c r="E54" s="8"/>
      <c r="F54" s="4"/>
    </row>
    <row r="55" spans="1:6" ht="14.1" customHeight="1" x14ac:dyDescent="0.2">
      <c r="A55" s="10" t="s">
        <v>76</v>
      </c>
      <c r="B55" s="268" t="s">
        <v>79</v>
      </c>
      <c r="C55" s="268"/>
      <c r="D55" s="268"/>
      <c r="E55" s="14">
        <f>E32</f>
        <v>425.68</v>
      </c>
      <c r="F55" s="4"/>
    </row>
    <row r="56" spans="1:6" ht="14.1" customHeight="1" x14ac:dyDescent="0.2">
      <c r="A56" s="10" t="s">
        <v>77</v>
      </c>
      <c r="B56" s="268" t="s">
        <v>80</v>
      </c>
      <c r="C56" s="268"/>
      <c r="D56" s="268"/>
      <c r="E56" s="14">
        <f>E43</f>
        <v>975.78543999999999</v>
      </c>
      <c r="F56" s="4"/>
    </row>
    <row r="57" spans="1:6" ht="14.1" customHeight="1" x14ac:dyDescent="0.2">
      <c r="A57" s="10" t="s">
        <v>78</v>
      </c>
      <c r="B57" s="268" t="s">
        <v>81</v>
      </c>
      <c r="C57" s="268"/>
      <c r="D57" s="268"/>
      <c r="E57" s="14">
        <f>E52</f>
        <v>570.91999999999996</v>
      </c>
      <c r="F57" s="4"/>
    </row>
    <row r="58" spans="1:6" ht="14.1" customHeight="1" x14ac:dyDescent="0.2">
      <c r="A58" s="10"/>
      <c r="B58" s="285" t="s">
        <v>41</v>
      </c>
      <c r="C58" s="286"/>
      <c r="D58" s="287"/>
      <c r="E58" s="15">
        <f>ROUND(SUM(E55:E57),2)</f>
        <v>1972.39</v>
      </c>
      <c r="F58" s="4"/>
    </row>
    <row r="59" spans="1:6" ht="14.1" customHeight="1" x14ac:dyDescent="0.2">
      <c r="A59" s="1"/>
      <c r="B59" s="1"/>
      <c r="C59" s="1"/>
      <c r="D59" s="1"/>
      <c r="E59" s="54"/>
      <c r="F59" s="4"/>
    </row>
    <row r="60" spans="1:6" ht="14.1" customHeight="1" x14ac:dyDescent="0.2">
      <c r="A60" s="265" t="s">
        <v>82</v>
      </c>
      <c r="B60" s="265"/>
      <c r="C60" s="265"/>
      <c r="D60" s="265"/>
      <c r="E60" s="265"/>
      <c r="F60" s="4"/>
    </row>
    <row r="61" spans="1:6" ht="14.1" customHeight="1" x14ac:dyDescent="0.2">
      <c r="A61" s="17" t="s">
        <v>2</v>
      </c>
      <c r="B61" s="284" t="s">
        <v>44</v>
      </c>
      <c r="C61" s="284"/>
      <c r="D61" s="55">
        <v>4.1700000000000001E-3</v>
      </c>
      <c r="E61" s="14">
        <f>ROUND($E$27*D61,2)</f>
        <v>9.1300000000000008</v>
      </c>
      <c r="F61" s="4"/>
    </row>
    <row r="62" spans="1:6" ht="14.1" customHeight="1" x14ac:dyDescent="0.2">
      <c r="A62" s="17" t="s">
        <v>4</v>
      </c>
      <c r="B62" s="268" t="s">
        <v>53</v>
      </c>
      <c r="C62" s="284"/>
      <c r="D62" s="55">
        <v>3.3E-4</v>
      </c>
      <c r="E62" s="14">
        <f>ROUND(E61*0.08,2)</f>
        <v>0.73</v>
      </c>
      <c r="F62" s="4"/>
    </row>
    <row r="63" spans="1:6" ht="14.1" customHeight="1" x14ac:dyDescent="0.2">
      <c r="A63" s="17" t="s">
        <v>6</v>
      </c>
      <c r="B63" s="268" t="s">
        <v>83</v>
      </c>
      <c r="C63" s="284"/>
      <c r="D63" s="55">
        <v>1.6000000000000001E-3</v>
      </c>
      <c r="E63" s="14">
        <f>ROUND($E$27*D63,2)</f>
        <v>3.5</v>
      </c>
      <c r="F63" s="4"/>
    </row>
    <row r="64" spans="1:6" ht="14.1" customHeight="1" x14ac:dyDescent="0.2">
      <c r="A64" s="17" t="s">
        <v>8</v>
      </c>
      <c r="B64" s="268" t="s">
        <v>0</v>
      </c>
      <c r="C64" s="284"/>
      <c r="D64" s="55">
        <v>1.9439999999999999E-2</v>
      </c>
      <c r="E64" s="14">
        <f>ROUND($E$27*D64,2)</f>
        <v>42.57</v>
      </c>
      <c r="F64" s="4"/>
    </row>
    <row r="65" spans="1:6" ht="14.1" customHeight="1" x14ac:dyDescent="0.2">
      <c r="A65" s="17" t="s">
        <v>24</v>
      </c>
      <c r="B65" s="268" t="s">
        <v>84</v>
      </c>
      <c r="C65" s="284"/>
      <c r="D65" s="55">
        <v>7.1599999999999997E-3</v>
      </c>
      <c r="E65" s="14">
        <f>ROUND(E64*D43,2)</f>
        <v>15.67</v>
      </c>
      <c r="F65" s="4"/>
    </row>
    <row r="66" spans="1:6" ht="14.1" customHeight="1" x14ac:dyDescent="0.2">
      <c r="A66" s="17" t="s">
        <v>25</v>
      </c>
      <c r="B66" s="268" t="s">
        <v>85</v>
      </c>
      <c r="C66" s="284"/>
      <c r="D66" s="55">
        <v>3.2000000000000001E-2</v>
      </c>
      <c r="E66" s="14">
        <f>E27*D66</f>
        <v>70.071039999999996</v>
      </c>
      <c r="F66" s="4"/>
    </row>
    <row r="67" spans="1:6" ht="14.1" customHeight="1" x14ac:dyDescent="0.2">
      <c r="A67" s="259" t="s">
        <v>41</v>
      </c>
      <c r="B67" s="259"/>
      <c r="C67" s="259"/>
      <c r="D67" s="38">
        <f>SUM(D61:D66)</f>
        <v>6.4700000000000008E-2</v>
      </c>
      <c r="E67" s="35">
        <f>SUM(E61:E66)</f>
        <v>141.67104</v>
      </c>
      <c r="F67" s="4"/>
    </row>
    <row r="68" spans="1:6" ht="14.1" customHeight="1" x14ac:dyDescent="0.2">
      <c r="A68" s="1"/>
      <c r="B68" s="1"/>
      <c r="C68" s="1"/>
      <c r="D68" s="1"/>
      <c r="E68" s="54"/>
      <c r="F68" s="4"/>
    </row>
    <row r="69" spans="1:6" ht="14.1" customHeight="1" x14ac:dyDescent="0.2">
      <c r="A69" s="265" t="s">
        <v>86</v>
      </c>
      <c r="B69" s="265"/>
      <c r="C69" s="265"/>
      <c r="D69" s="265"/>
      <c r="E69" s="265"/>
      <c r="F69" s="4"/>
    </row>
    <row r="70" spans="1:6" ht="14.1" customHeight="1" x14ac:dyDescent="0.2">
      <c r="A70" s="8" t="s">
        <v>31</v>
      </c>
      <c r="B70" s="282" t="s">
        <v>87</v>
      </c>
      <c r="C70" s="282"/>
      <c r="D70" s="12" t="s">
        <v>18</v>
      </c>
      <c r="E70" s="8" t="s">
        <v>32</v>
      </c>
      <c r="F70" s="4"/>
    </row>
    <row r="71" spans="1:6" ht="14.1" customHeight="1" x14ac:dyDescent="0.2">
      <c r="A71" s="10" t="s">
        <v>2</v>
      </c>
      <c r="B71" s="268" t="s">
        <v>88</v>
      </c>
      <c r="C71" s="268"/>
      <c r="D71" s="68">
        <v>9.2599999999999991E-3</v>
      </c>
      <c r="E71" s="14">
        <f t="shared" ref="E71:E76" si="0">ROUND($E$27*D71,2)</f>
        <v>20.28</v>
      </c>
      <c r="F71" s="4"/>
    </row>
    <row r="72" spans="1:6" ht="14.1" customHeight="1" x14ac:dyDescent="0.2">
      <c r="A72" s="10" t="s">
        <v>4</v>
      </c>
      <c r="B72" s="268" t="s">
        <v>89</v>
      </c>
      <c r="C72" s="268"/>
      <c r="D72" s="68">
        <v>5.5599999999999998E-3</v>
      </c>
      <c r="E72" s="14">
        <f>ROUND($E$27*D72,2)</f>
        <v>12.17</v>
      </c>
      <c r="F72" s="4"/>
    </row>
    <row r="73" spans="1:6" ht="14.1" customHeight="1" x14ac:dyDescent="0.2">
      <c r="A73" s="10" t="s">
        <v>6</v>
      </c>
      <c r="B73" s="268" t="s">
        <v>90</v>
      </c>
      <c r="C73" s="268"/>
      <c r="D73" s="68">
        <v>2.7999999999999998E-4</v>
      </c>
      <c r="E73" s="14">
        <f t="shared" si="0"/>
        <v>0.61</v>
      </c>
      <c r="F73" s="4"/>
    </row>
    <row r="74" spans="1:6" ht="14.1" customHeight="1" x14ac:dyDescent="0.2">
      <c r="A74" s="10" t="s">
        <v>8</v>
      </c>
      <c r="B74" s="268" t="s">
        <v>91</v>
      </c>
      <c r="C74" s="268"/>
      <c r="D74" s="68">
        <v>3.2499999999999999E-4</v>
      </c>
      <c r="E74" s="14">
        <f t="shared" si="0"/>
        <v>0.71</v>
      </c>
      <c r="F74" s="4"/>
    </row>
    <row r="75" spans="1:6" ht="14.1" customHeight="1" x14ac:dyDescent="0.2">
      <c r="A75" s="10" t="s">
        <v>24</v>
      </c>
      <c r="B75" s="268" t="s">
        <v>92</v>
      </c>
      <c r="C75" s="268"/>
      <c r="D75" s="68">
        <v>1.1000000000000001E-3</v>
      </c>
      <c r="E75" s="14">
        <f t="shared" si="0"/>
        <v>2.41</v>
      </c>
      <c r="F75" s="4"/>
    </row>
    <row r="76" spans="1:6" ht="14.1" customHeight="1" x14ac:dyDescent="0.2">
      <c r="A76" s="10" t="s">
        <v>25</v>
      </c>
      <c r="B76" s="268" t="s">
        <v>93</v>
      </c>
      <c r="C76" s="268"/>
      <c r="D76" s="68">
        <v>0</v>
      </c>
      <c r="E76" s="14">
        <f t="shared" si="0"/>
        <v>0</v>
      </c>
      <c r="F76" s="4"/>
    </row>
    <row r="77" spans="1:6" ht="13.5" customHeight="1" x14ac:dyDescent="0.2">
      <c r="A77" s="281" t="s">
        <v>94</v>
      </c>
      <c r="B77" s="281"/>
      <c r="C77" s="281"/>
      <c r="D77" s="18">
        <f>SUM(D71:D76)</f>
        <v>1.6525000000000001E-2</v>
      </c>
      <c r="E77" s="15">
        <f>SUM(E71:E76)</f>
        <v>36.180000000000007</v>
      </c>
      <c r="F77" s="4"/>
    </row>
    <row r="78" spans="1:6" ht="14.1" customHeight="1" x14ac:dyDescent="0.2">
      <c r="A78" s="8" t="s">
        <v>42</v>
      </c>
      <c r="B78" s="282" t="s">
        <v>95</v>
      </c>
      <c r="C78" s="282"/>
      <c r="D78" s="12" t="s">
        <v>18</v>
      </c>
      <c r="E78" s="8" t="s">
        <v>32</v>
      </c>
      <c r="F78" s="4"/>
    </row>
    <row r="79" spans="1:6" ht="14.1" customHeight="1" x14ac:dyDescent="0.2">
      <c r="A79" s="10" t="s">
        <v>2</v>
      </c>
      <c r="B79" s="268" t="s">
        <v>96</v>
      </c>
      <c r="C79" s="268"/>
      <c r="D79" s="29">
        <v>0</v>
      </c>
      <c r="E79" s="14">
        <f>ROUND($E$27*D79,2)</f>
        <v>0</v>
      </c>
      <c r="F79" s="4"/>
    </row>
    <row r="80" spans="1:6" ht="14.1" customHeight="1" x14ac:dyDescent="0.2">
      <c r="A80" s="281" t="s">
        <v>94</v>
      </c>
      <c r="B80" s="281"/>
      <c r="C80" s="281"/>
      <c r="D80" s="18">
        <v>0</v>
      </c>
      <c r="E80" s="15">
        <f>ROUND($E$27*D80,2)</f>
        <v>0</v>
      </c>
      <c r="F80" s="4"/>
    </row>
    <row r="81" spans="1:6" ht="14.1" customHeight="1" x14ac:dyDescent="0.2">
      <c r="A81" s="52"/>
      <c r="B81" s="52"/>
      <c r="C81" s="52"/>
      <c r="D81" s="52"/>
      <c r="E81" s="53"/>
      <c r="F81" s="4"/>
    </row>
    <row r="82" spans="1:6" ht="14.1" customHeight="1" x14ac:dyDescent="0.2">
      <c r="A82" s="262" t="s">
        <v>97</v>
      </c>
      <c r="B82" s="263"/>
      <c r="C82" s="263"/>
      <c r="D82" s="263"/>
      <c r="E82" s="264"/>
      <c r="F82" s="4"/>
    </row>
    <row r="83" spans="1:6" ht="14.1" customHeight="1" x14ac:dyDescent="0.2">
      <c r="A83" s="262" t="s">
        <v>98</v>
      </c>
      <c r="B83" s="263"/>
      <c r="C83" s="263"/>
      <c r="D83" s="264"/>
      <c r="E83" s="8"/>
      <c r="F83" s="4"/>
    </row>
    <row r="84" spans="1:6" ht="14.1" customHeight="1" x14ac:dyDescent="0.2">
      <c r="A84" s="10" t="s">
        <v>31</v>
      </c>
      <c r="B84" s="268" t="s">
        <v>87</v>
      </c>
      <c r="C84" s="268"/>
      <c r="D84" s="268"/>
      <c r="E84" s="14">
        <f>E77</f>
        <v>36.180000000000007</v>
      </c>
      <c r="F84" s="4"/>
    </row>
    <row r="85" spans="1:6" ht="14.1" customHeight="1" x14ac:dyDescent="0.2">
      <c r="A85" s="10" t="s">
        <v>42</v>
      </c>
      <c r="B85" s="268" t="s">
        <v>95</v>
      </c>
      <c r="C85" s="268"/>
      <c r="D85" s="268"/>
      <c r="E85" s="14">
        <f>E80</f>
        <v>0</v>
      </c>
      <c r="F85" s="4"/>
    </row>
    <row r="86" spans="1:6" ht="14.1" customHeight="1" x14ac:dyDescent="0.2">
      <c r="A86" s="10"/>
      <c r="B86" s="269" t="s">
        <v>41</v>
      </c>
      <c r="C86" s="270"/>
      <c r="D86" s="271"/>
      <c r="E86" s="15">
        <f>SUM(E84:E85)</f>
        <v>36.180000000000007</v>
      </c>
      <c r="F86" s="4"/>
    </row>
    <row r="87" spans="1:6" ht="14.1" customHeight="1" x14ac:dyDescent="0.2">
      <c r="A87" s="52"/>
      <c r="B87" s="52"/>
      <c r="C87" s="52"/>
      <c r="D87" s="52"/>
      <c r="E87" s="53"/>
      <c r="F87" s="4"/>
    </row>
    <row r="88" spans="1:6" ht="14.1" customHeight="1" x14ac:dyDescent="0.2">
      <c r="A88" s="265" t="s">
        <v>99</v>
      </c>
      <c r="B88" s="265"/>
      <c r="C88" s="265"/>
      <c r="D88" s="265"/>
      <c r="E88" s="265"/>
      <c r="F88" s="4"/>
    </row>
    <row r="89" spans="1:6" ht="14.1" customHeight="1" x14ac:dyDescent="0.2">
      <c r="A89" s="8">
        <v>5</v>
      </c>
      <c r="B89" s="272" t="s">
        <v>30</v>
      </c>
      <c r="C89" s="273"/>
      <c r="D89" s="274"/>
      <c r="E89" s="9" t="s">
        <v>19</v>
      </c>
      <c r="F89" s="4"/>
    </row>
    <row r="90" spans="1:6" ht="14.1" customHeight="1" x14ac:dyDescent="0.2">
      <c r="A90" s="10" t="s">
        <v>2</v>
      </c>
      <c r="B90" s="275" t="s">
        <v>132</v>
      </c>
      <c r="C90" s="276"/>
      <c r="D90" s="277"/>
      <c r="E90" s="69">
        <f>'BC Líder - Diurno'!E90</f>
        <v>37.054722222222217</v>
      </c>
      <c r="F90" s="4"/>
    </row>
    <row r="91" spans="1:6" ht="14.1" customHeight="1" x14ac:dyDescent="0.2">
      <c r="A91" s="10" t="s">
        <v>4</v>
      </c>
      <c r="B91" s="275" t="s">
        <v>133</v>
      </c>
      <c r="C91" s="276"/>
      <c r="D91" s="277"/>
      <c r="E91" s="69">
        <f>'BC Líder - Diurno'!E91</f>
        <v>3.786541666666666</v>
      </c>
      <c r="F91" s="16"/>
    </row>
    <row r="92" spans="1:6" ht="14.1" customHeight="1" x14ac:dyDescent="0.2">
      <c r="A92" s="10" t="s">
        <v>6</v>
      </c>
      <c r="B92" s="278" t="s">
        <v>28</v>
      </c>
      <c r="C92" s="279"/>
      <c r="D92" s="280"/>
      <c r="E92" s="11">
        <f>'BC Líder - Diurno'!E92</f>
        <v>94.609122222222226</v>
      </c>
      <c r="F92" s="4"/>
    </row>
    <row r="93" spans="1:6" ht="14.1" customHeight="1" x14ac:dyDescent="0.2">
      <c r="A93" s="262" t="s">
        <v>41</v>
      </c>
      <c r="B93" s="263"/>
      <c r="C93" s="263"/>
      <c r="D93" s="264"/>
      <c r="E93" s="37">
        <f>SUM(E90:E92)</f>
        <v>135.4503861111111</v>
      </c>
      <c r="F93" s="4"/>
    </row>
    <row r="94" spans="1:6" ht="14.1" customHeight="1" x14ac:dyDescent="0.2">
      <c r="A94" s="1"/>
      <c r="B94" s="1"/>
      <c r="C94" s="1"/>
      <c r="D94" s="1"/>
      <c r="E94" s="1"/>
      <c r="F94" s="4"/>
    </row>
    <row r="95" spans="1:6" ht="14.1" customHeight="1" x14ac:dyDescent="0.2">
      <c r="A95" s="265" t="s">
        <v>100</v>
      </c>
      <c r="B95" s="265"/>
      <c r="C95" s="265"/>
      <c r="D95" s="265"/>
      <c r="E95" s="265"/>
      <c r="F95" s="4"/>
    </row>
    <row r="96" spans="1:6" ht="14.1" customHeight="1" x14ac:dyDescent="0.2">
      <c r="A96" s="19">
        <v>6</v>
      </c>
      <c r="B96" s="266" t="s">
        <v>45</v>
      </c>
      <c r="C96" s="266"/>
      <c r="D96" s="12" t="s">
        <v>18</v>
      </c>
      <c r="E96" s="8" t="s">
        <v>32</v>
      </c>
      <c r="F96" s="21"/>
    </row>
    <row r="97" spans="1:8" ht="14.1" customHeight="1" x14ac:dyDescent="0.2">
      <c r="A97" s="6" t="s">
        <v>2</v>
      </c>
      <c r="B97" s="257" t="s">
        <v>46</v>
      </c>
      <c r="C97" s="257"/>
      <c r="D97" s="18">
        <v>0.03</v>
      </c>
      <c r="E97" s="15">
        <f>SUM(E27,E58,E67,E86,E93)*D97</f>
        <v>134.26234278333331</v>
      </c>
      <c r="F97" s="21"/>
    </row>
    <row r="98" spans="1:8" ht="14.1" customHeight="1" x14ac:dyDescent="0.2">
      <c r="A98" s="6" t="s">
        <v>4</v>
      </c>
      <c r="B98" s="257" t="s">
        <v>48</v>
      </c>
      <c r="C98" s="257"/>
      <c r="D98" s="20">
        <v>6.7900000000000002E-2</v>
      </c>
      <c r="E98" s="15">
        <f>(E112+E97)*D98</f>
        <v>312.99684890793276</v>
      </c>
      <c r="F98" s="7"/>
    </row>
    <row r="99" spans="1:8" ht="14.1" customHeight="1" x14ac:dyDescent="0.2">
      <c r="A99" s="267" t="s">
        <v>6</v>
      </c>
      <c r="B99" s="257" t="s">
        <v>47</v>
      </c>
      <c r="C99" s="257"/>
      <c r="D99" s="20">
        <f>SUM(D100:D102)</f>
        <v>0.14250000000000002</v>
      </c>
      <c r="E99" s="15">
        <v>0</v>
      </c>
      <c r="F99" s="7"/>
    </row>
    <row r="100" spans="1:8" ht="14.1" customHeight="1" x14ac:dyDescent="0.2">
      <c r="A100" s="267"/>
      <c r="B100" s="268" t="s">
        <v>101</v>
      </c>
      <c r="C100" s="268"/>
      <c r="D100" s="13">
        <v>1.6500000000000001E-2</v>
      </c>
      <c r="E100" s="14">
        <f>SUM(E27,E58,E67,E86,E93,E97,E98)/(1-D99)*D100</f>
        <v>94.721941916897066</v>
      </c>
      <c r="F100" s="7"/>
    </row>
    <row r="101" spans="1:8" ht="14.1" customHeight="1" x14ac:dyDescent="0.2">
      <c r="A101" s="267"/>
      <c r="B101" s="268" t="s">
        <v>102</v>
      </c>
      <c r="C101" s="268"/>
      <c r="D101" s="13">
        <v>7.5999999999999998E-2</v>
      </c>
      <c r="E101" s="14">
        <f>SUM(E27,E58,E67,E86,E93,E97,E98)/(1-D99)*D101</f>
        <v>436.2950051929804</v>
      </c>
      <c r="F101" s="7"/>
    </row>
    <row r="102" spans="1:8" ht="14.1" customHeight="1" x14ac:dyDescent="0.2">
      <c r="A102" s="267"/>
      <c r="B102" s="268" t="s">
        <v>103</v>
      </c>
      <c r="C102" s="268"/>
      <c r="D102" s="22">
        <v>0.05</v>
      </c>
      <c r="E102" s="14">
        <f>SUM(E27,E58,E67,E86,E93,E97,E98)/(1-D99)*D102</f>
        <v>287.03618762696078</v>
      </c>
      <c r="F102" s="21"/>
      <c r="G102" s="46"/>
      <c r="H102" s="48"/>
    </row>
    <row r="103" spans="1:8" ht="14.1" customHeight="1" x14ac:dyDescent="0.2">
      <c r="A103" s="1"/>
      <c r="B103" s="1"/>
      <c r="C103" s="1"/>
      <c r="D103" s="1"/>
      <c r="E103" s="1"/>
      <c r="F103" s="4"/>
    </row>
    <row r="104" spans="1:8" ht="14.1" customHeight="1" x14ac:dyDescent="0.2">
      <c r="A104" s="259" t="s">
        <v>41</v>
      </c>
      <c r="B104" s="259"/>
      <c r="C104" s="259"/>
      <c r="D104" s="39">
        <f>D97+D99+D98</f>
        <v>0.2404</v>
      </c>
      <c r="E104" s="35">
        <f>SUM(E97:E102)</f>
        <v>1265.3123264281044</v>
      </c>
      <c r="F104" s="4"/>
    </row>
    <row r="105" spans="1:8" ht="14.1" customHeight="1" x14ac:dyDescent="0.2">
      <c r="A105" s="261" t="s">
        <v>59</v>
      </c>
      <c r="B105" s="261"/>
      <c r="C105" s="261"/>
      <c r="D105" s="261"/>
      <c r="E105" s="261"/>
      <c r="F105" s="4"/>
    </row>
    <row r="106" spans="1:8" ht="14.1" customHeight="1" x14ac:dyDescent="0.2">
      <c r="A106" s="8"/>
      <c r="B106" s="259" t="s">
        <v>49</v>
      </c>
      <c r="C106" s="259"/>
      <c r="D106" s="259"/>
      <c r="E106" s="8" t="s">
        <v>32</v>
      </c>
      <c r="F106" s="4"/>
      <c r="G106" s="46"/>
    </row>
    <row r="107" spans="1:8" ht="14.1" customHeight="1" x14ac:dyDescent="0.2">
      <c r="A107" s="6" t="s">
        <v>2</v>
      </c>
      <c r="B107" s="257" t="s">
        <v>50</v>
      </c>
      <c r="C107" s="257"/>
      <c r="D107" s="257"/>
      <c r="E107" s="14">
        <f>E27</f>
        <v>2189.7199999999998</v>
      </c>
      <c r="F107" s="4"/>
    </row>
    <row r="108" spans="1:8" ht="14.1" customHeight="1" x14ac:dyDescent="0.2">
      <c r="A108" s="6" t="s">
        <v>4</v>
      </c>
      <c r="B108" s="257" t="s">
        <v>106</v>
      </c>
      <c r="C108" s="257"/>
      <c r="D108" s="257"/>
      <c r="E108" s="14">
        <f>E58</f>
        <v>1972.39</v>
      </c>
      <c r="F108" s="4"/>
    </row>
    <row r="109" spans="1:8" ht="14.1" customHeight="1" x14ac:dyDescent="0.2">
      <c r="A109" s="6" t="s">
        <v>6</v>
      </c>
      <c r="B109" s="257" t="s">
        <v>356</v>
      </c>
      <c r="C109" s="257"/>
      <c r="D109" s="257"/>
      <c r="E109" s="14">
        <f>E67</f>
        <v>141.67104</v>
      </c>
      <c r="F109" s="4"/>
    </row>
    <row r="110" spans="1:8" ht="14.1" customHeight="1" x14ac:dyDescent="0.2">
      <c r="A110" s="6" t="s">
        <v>8</v>
      </c>
      <c r="B110" s="257" t="s">
        <v>104</v>
      </c>
      <c r="C110" s="257"/>
      <c r="D110" s="257"/>
      <c r="E110" s="14">
        <f>E86</f>
        <v>36.180000000000007</v>
      </c>
      <c r="F110" s="4"/>
    </row>
    <row r="111" spans="1:8" ht="14.1" customHeight="1" x14ac:dyDescent="0.2">
      <c r="A111" s="6" t="s">
        <v>24</v>
      </c>
      <c r="B111" s="257" t="s">
        <v>105</v>
      </c>
      <c r="C111" s="257"/>
      <c r="D111" s="257"/>
      <c r="E111" s="14">
        <f>E93</f>
        <v>135.4503861111111</v>
      </c>
      <c r="F111" s="4"/>
    </row>
    <row r="112" spans="1:8" ht="14.1" customHeight="1" x14ac:dyDescent="0.2">
      <c r="A112" s="258" t="s">
        <v>51</v>
      </c>
      <c r="B112" s="258"/>
      <c r="C112" s="258"/>
      <c r="D112" s="258"/>
      <c r="E112" s="15">
        <f>SUM(E107:E111)</f>
        <v>4475.4114261111108</v>
      </c>
      <c r="F112" s="4"/>
    </row>
    <row r="113" spans="1:8" ht="14.1" customHeight="1" x14ac:dyDescent="0.2">
      <c r="A113" s="6" t="s">
        <v>25</v>
      </c>
      <c r="B113" s="257" t="s">
        <v>107</v>
      </c>
      <c r="C113" s="257"/>
      <c r="D113" s="257"/>
      <c r="E113" s="15">
        <f>E104</f>
        <v>1265.3123264281044</v>
      </c>
      <c r="F113" s="23"/>
      <c r="G113" s="46"/>
      <c r="H113" s="46"/>
    </row>
    <row r="114" spans="1:8" ht="14.1" customHeight="1" x14ac:dyDescent="0.2">
      <c r="A114" s="259" t="s">
        <v>52</v>
      </c>
      <c r="B114" s="259"/>
      <c r="C114" s="259"/>
      <c r="D114" s="259"/>
      <c r="E114" s="35">
        <f>ROUND((E112+E113),2)</f>
        <v>5740.72</v>
      </c>
      <c r="F114" s="4"/>
      <c r="H114" s="56"/>
    </row>
    <row r="115" spans="1:8" ht="14.1" customHeight="1" x14ac:dyDescent="0.2">
      <c r="A115" s="260" t="s">
        <v>134</v>
      </c>
      <c r="B115" s="260"/>
      <c r="C115" s="260"/>
      <c r="D115" s="260"/>
      <c r="E115" s="40">
        <f>E114*2</f>
        <v>11481.44</v>
      </c>
      <c r="F115" s="44"/>
    </row>
    <row r="116" spans="1:8" ht="14.1" customHeight="1" x14ac:dyDescent="0.2">
      <c r="C116" s="41"/>
      <c r="D116" s="42"/>
      <c r="E116" s="43"/>
      <c r="F116" s="44"/>
      <c r="G116" s="46"/>
    </row>
    <row r="117" spans="1:8" ht="14.1" customHeight="1" x14ac:dyDescent="0.2">
      <c r="C117" s="41"/>
      <c r="D117" s="42"/>
      <c r="E117" s="43"/>
      <c r="F117" s="44"/>
    </row>
    <row r="118" spans="1:8" ht="14.1" customHeight="1" x14ac:dyDescent="0.2">
      <c r="C118" s="41"/>
      <c r="D118" s="42"/>
      <c r="E118" s="47"/>
      <c r="F118" s="44"/>
    </row>
    <row r="119" spans="1:8" ht="14.1" customHeight="1" x14ac:dyDescent="0.2">
      <c r="C119" s="41"/>
      <c r="D119" s="42"/>
      <c r="E119" s="43"/>
      <c r="F119" s="44"/>
    </row>
    <row r="120" spans="1:8" ht="14.1" customHeight="1" x14ac:dyDescent="0.2">
      <c r="C120" s="41"/>
      <c r="D120" s="42"/>
      <c r="E120" s="43"/>
      <c r="F120" s="44"/>
    </row>
    <row r="121" spans="1:8" ht="14.1" customHeight="1" x14ac:dyDescent="0.2">
      <c r="C121" s="41"/>
      <c r="D121" s="42"/>
      <c r="E121" s="43"/>
      <c r="F121" s="44"/>
    </row>
    <row r="122" spans="1:8" ht="14.1" customHeight="1" x14ac:dyDescent="0.2">
      <c r="C122" s="41"/>
      <c r="D122" s="42"/>
      <c r="E122" s="43"/>
      <c r="F122" s="44"/>
    </row>
    <row r="123" spans="1:8" ht="14.1" customHeight="1" x14ac:dyDescent="0.2">
      <c r="C123" s="41"/>
      <c r="D123" s="42"/>
      <c r="E123" s="43"/>
      <c r="F123" s="44"/>
    </row>
    <row r="124" spans="1:8" ht="14.1" customHeight="1" x14ac:dyDescent="0.2">
      <c r="C124" s="41"/>
      <c r="D124" s="42"/>
      <c r="E124" s="43"/>
      <c r="F124" s="44"/>
    </row>
    <row r="125" spans="1:8" ht="14.1" customHeight="1" x14ac:dyDescent="0.2">
      <c r="C125" s="41"/>
      <c r="D125" s="42"/>
      <c r="E125" s="43"/>
      <c r="F125" s="44"/>
    </row>
    <row r="126" spans="1:8" ht="14.1" customHeight="1" x14ac:dyDescent="0.2">
      <c r="C126" s="41"/>
      <c r="D126" s="42"/>
      <c r="E126" s="43"/>
      <c r="F126" s="44"/>
    </row>
    <row r="127" spans="1:8" ht="14.1" customHeight="1" x14ac:dyDescent="0.2">
      <c r="C127" s="41"/>
      <c r="D127" s="42"/>
      <c r="E127" s="43"/>
      <c r="F127" s="44"/>
    </row>
    <row r="128" spans="1:8" ht="14.1" customHeight="1" x14ac:dyDescent="0.2">
      <c r="C128" s="41"/>
      <c r="D128" s="42"/>
      <c r="E128" s="43"/>
      <c r="F128" s="44"/>
    </row>
    <row r="129" spans="3:6" ht="14.1" customHeight="1" x14ac:dyDescent="0.2">
      <c r="C129" s="41"/>
      <c r="D129" s="42"/>
      <c r="E129" s="43"/>
      <c r="F129" s="44"/>
    </row>
    <row r="130" spans="3:6" ht="14.1" customHeight="1" x14ac:dyDescent="0.2">
      <c r="C130" s="41"/>
      <c r="D130" s="42"/>
      <c r="E130" s="43"/>
      <c r="F130" s="44"/>
    </row>
    <row r="131" spans="3:6" ht="14.1" customHeight="1" x14ac:dyDescent="0.2">
      <c r="C131" s="41"/>
      <c r="D131" s="42"/>
      <c r="E131" s="43"/>
      <c r="F131" s="44"/>
    </row>
    <row r="132" spans="3:6" ht="14.1" customHeight="1" x14ac:dyDescent="0.2">
      <c r="C132" s="41"/>
      <c r="D132" s="42"/>
      <c r="E132" s="43"/>
      <c r="F132" s="44"/>
    </row>
    <row r="133" spans="3:6" ht="14.1" customHeight="1" x14ac:dyDescent="0.2">
      <c r="C133" s="41"/>
      <c r="D133" s="42"/>
      <c r="E133" s="43"/>
      <c r="F133" s="44"/>
    </row>
    <row r="134" spans="3:6" ht="14.1" customHeight="1" x14ac:dyDescent="0.2">
      <c r="C134" s="41"/>
      <c r="D134" s="42"/>
      <c r="E134" s="43"/>
      <c r="F134" s="44"/>
    </row>
    <row r="135" spans="3:6" ht="14.1" customHeight="1" x14ac:dyDescent="0.2">
      <c r="C135" s="41"/>
      <c r="D135" s="42"/>
      <c r="E135" s="43"/>
      <c r="F135" s="44"/>
    </row>
    <row r="136" spans="3:6" ht="14.1" customHeight="1" x14ac:dyDescent="0.2">
      <c r="C136" s="41"/>
      <c r="D136" s="42"/>
      <c r="E136" s="43"/>
      <c r="F136" s="44"/>
    </row>
    <row r="137" spans="3:6" ht="14.1" customHeight="1" x14ac:dyDescent="0.2">
      <c r="C137" s="41"/>
      <c r="D137" s="42"/>
      <c r="E137" s="43"/>
      <c r="F137" s="44"/>
    </row>
    <row r="138" spans="3:6" ht="14.1" customHeight="1" x14ac:dyDescent="0.2">
      <c r="C138" s="41"/>
      <c r="D138" s="42"/>
      <c r="E138" s="43"/>
      <c r="F138" s="44"/>
    </row>
    <row r="139" spans="3:6" ht="14.1" customHeight="1" x14ac:dyDescent="0.2">
      <c r="C139" s="41"/>
      <c r="D139" s="42"/>
      <c r="E139" s="43"/>
      <c r="F139" s="44"/>
    </row>
    <row r="140" spans="3:6" ht="14.1" customHeight="1" x14ac:dyDescent="0.2">
      <c r="C140" s="41"/>
      <c r="D140" s="42"/>
      <c r="E140" s="43"/>
      <c r="F140" s="44"/>
    </row>
    <row r="141" spans="3:6" ht="14.1" customHeight="1" x14ac:dyDescent="0.2">
      <c r="C141" s="41"/>
      <c r="D141" s="42"/>
      <c r="E141" s="43"/>
      <c r="F141" s="44"/>
    </row>
    <row r="142" spans="3:6" ht="14.1" customHeight="1" x14ac:dyDescent="0.2">
      <c r="C142" s="41"/>
      <c r="D142" s="42"/>
      <c r="E142" s="43"/>
      <c r="F142" s="44"/>
    </row>
    <row r="143" spans="3:6" ht="14.1" customHeight="1" x14ac:dyDescent="0.2">
      <c r="C143" s="41"/>
      <c r="D143" s="42"/>
      <c r="E143" s="43"/>
      <c r="F143" s="44"/>
    </row>
    <row r="144" spans="3:6" ht="14.1" customHeight="1" x14ac:dyDescent="0.2">
      <c r="C144" s="41"/>
      <c r="D144" s="42"/>
      <c r="E144" s="43"/>
      <c r="F144" s="44"/>
    </row>
    <row r="145" spans="3:6" ht="14.1" customHeight="1" x14ac:dyDescent="0.2">
      <c r="C145" s="41"/>
      <c r="D145" s="42"/>
      <c r="E145" s="43"/>
      <c r="F145" s="44"/>
    </row>
    <row r="146" spans="3:6" ht="14.1" customHeight="1" x14ac:dyDescent="0.2">
      <c r="C146" s="41"/>
      <c r="D146" s="42"/>
      <c r="E146" s="43"/>
      <c r="F146" s="44"/>
    </row>
    <row r="147" spans="3:6" ht="14.1" customHeight="1" x14ac:dyDescent="0.2">
      <c r="C147" s="41"/>
      <c r="D147" s="42"/>
      <c r="E147" s="43"/>
      <c r="F147" s="44"/>
    </row>
    <row r="148" spans="3:6" ht="14.1" customHeight="1" x14ac:dyDescent="0.2">
      <c r="C148" s="41"/>
      <c r="D148" s="42"/>
      <c r="E148" s="43"/>
      <c r="F148" s="44"/>
    </row>
    <row r="149" spans="3:6" ht="14.1" customHeight="1" x14ac:dyDescent="0.2">
      <c r="C149" s="41"/>
      <c r="D149" s="42"/>
      <c r="E149" s="43"/>
      <c r="F149" s="44"/>
    </row>
    <row r="150" spans="3:6" ht="14.1" customHeight="1" x14ac:dyDescent="0.2">
      <c r="C150" s="41"/>
      <c r="D150" s="42"/>
      <c r="E150" s="43"/>
      <c r="F150" s="44"/>
    </row>
    <row r="151" spans="3:6" ht="14.1" customHeight="1" x14ac:dyDescent="0.2">
      <c r="C151" s="41"/>
      <c r="D151" s="42"/>
      <c r="E151" s="43"/>
      <c r="F151" s="44"/>
    </row>
    <row r="152" spans="3:6" ht="14.1" customHeight="1" x14ac:dyDescent="0.2">
      <c r="C152" s="41"/>
      <c r="D152" s="42"/>
      <c r="E152" s="43"/>
      <c r="F152" s="44"/>
    </row>
    <row r="153" spans="3:6" ht="14.1" customHeight="1" x14ac:dyDescent="0.2">
      <c r="C153" s="41"/>
      <c r="D153" s="42"/>
      <c r="E153" s="43"/>
      <c r="F153" s="44"/>
    </row>
    <row r="154" spans="3:6" ht="14.1" customHeight="1" x14ac:dyDescent="0.2">
      <c r="C154" s="41"/>
      <c r="D154" s="42"/>
      <c r="E154" s="43"/>
      <c r="F154" s="44"/>
    </row>
    <row r="155" spans="3:6" ht="14.1" customHeight="1" x14ac:dyDescent="0.2">
      <c r="C155" s="41"/>
      <c r="D155" s="42"/>
      <c r="E155" s="43"/>
      <c r="F155" s="44"/>
    </row>
    <row r="156" spans="3:6" ht="14.1" customHeight="1" x14ac:dyDescent="0.2">
      <c r="C156" s="41"/>
      <c r="D156" s="42"/>
      <c r="E156" s="43"/>
      <c r="F156" s="44"/>
    </row>
    <row r="157" spans="3:6" ht="14.1" customHeight="1" x14ac:dyDescent="0.2">
      <c r="C157" s="41"/>
      <c r="D157" s="42"/>
      <c r="E157" s="43"/>
      <c r="F157" s="44"/>
    </row>
    <row r="158" spans="3:6" ht="14.1" customHeight="1" x14ac:dyDescent="0.2">
      <c r="C158" s="41"/>
      <c r="D158" s="42"/>
      <c r="E158" s="43"/>
      <c r="F158" s="44"/>
    </row>
    <row r="159" spans="3:6" ht="14.1" customHeight="1" x14ac:dyDescent="0.2">
      <c r="C159" s="41"/>
      <c r="D159" s="42"/>
      <c r="E159" s="43"/>
      <c r="F159" s="44"/>
    </row>
    <row r="160" spans="3:6" ht="14.1" customHeight="1" x14ac:dyDescent="0.2">
      <c r="C160" s="41"/>
      <c r="D160" s="42"/>
      <c r="E160" s="43"/>
      <c r="F160" s="44"/>
    </row>
    <row r="161" spans="3:6" ht="14.1" customHeight="1" x14ac:dyDescent="0.2">
      <c r="C161" s="41"/>
      <c r="D161" s="42"/>
      <c r="E161" s="43"/>
      <c r="F161" s="44"/>
    </row>
    <row r="162" spans="3:6" ht="14.1" customHeight="1" x14ac:dyDescent="0.2">
      <c r="C162" s="41"/>
      <c r="D162" s="42"/>
      <c r="E162" s="43"/>
      <c r="F162" s="44"/>
    </row>
    <row r="163" spans="3:6" ht="14.1" customHeight="1" x14ac:dyDescent="0.2">
      <c r="C163" s="41"/>
      <c r="D163" s="42"/>
      <c r="E163" s="43"/>
      <c r="F163" s="44"/>
    </row>
    <row r="164" spans="3:6" ht="14.1" customHeight="1" x14ac:dyDescent="0.2">
      <c r="C164" s="41"/>
      <c r="D164" s="42"/>
      <c r="E164" s="43"/>
      <c r="F164" s="44"/>
    </row>
    <row r="165" spans="3:6" ht="14.1" customHeight="1" x14ac:dyDescent="0.2">
      <c r="C165" s="41"/>
      <c r="D165" s="42"/>
      <c r="E165" s="43"/>
      <c r="F165" s="44"/>
    </row>
    <row r="166" spans="3:6" ht="14.1" customHeight="1" x14ac:dyDescent="0.2">
      <c r="C166" s="41"/>
      <c r="D166" s="42"/>
      <c r="E166" s="43"/>
      <c r="F166" s="44"/>
    </row>
    <row r="167" spans="3:6" ht="14.1" customHeight="1" x14ac:dyDescent="0.2">
      <c r="C167" s="41"/>
      <c r="D167" s="42"/>
      <c r="E167" s="43"/>
      <c r="F167" s="44"/>
    </row>
    <row r="168" spans="3:6" ht="14.1" customHeight="1" x14ac:dyDescent="0.2">
      <c r="C168" s="41"/>
      <c r="D168" s="42"/>
      <c r="E168" s="43"/>
      <c r="F168" s="44"/>
    </row>
    <row r="169" spans="3:6" ht="14.1" customHeight="1" x14ac:dyDescent="0.2">
      <c r="C169" s="41"/>
      <c r="D169" s="42"/>
      <c r="E169" s="43"/>
      <c r="F169" s="44"/>
    </row>
    <row r="170" spans="3:6" ht="14.1" customHeight="1" x14ac:dyDescent="0.2">
      <c r="C170" s="41"/>
      <c r="D170" s="42"/>
      <c r="E170" s="43"/>
      <c r="F170" s="44"/>
    </row>
    <row r="171" spans="3:6" ht="14.1" customHeight="1" x14ac:dyDescent="0.2">
      <c r="C171" s="41"/>
      <c r="D171" s="42"/>
      <c r="E171" s="43"/>
      <c r="F171" s="44"/>
    </row>
    <row r="172" spans="3:6" ht="14.1" customHeight="1" x14ac:dyDescent="0.2">
      <c r="C172" s="41"/>
      <c r="D172" s="42"/>
      <c r="E172" s="43"/>
      <c r="F172" s="44"/>
    </row>
    <row r="173" spans="3:6" ht="14.1" customHeight="1" x14ac:dyDescent="0.2">
      <c r="C173" s="41"/>
      <c r="D173" s="42"/>
      <c r="E173" s="43"/>
      <c r="F173" s="44"/>
    </row>
    <row r="174" spans="3:6" ht="14.1" customHeight="1" x14ac:dyDescent="0.2">
      <c r="C174" s="41"/>
      <c r="D174" s="42"/>
      <c r="E174" s="43"/>
      <c r="F174" s="44"/>
    </row>
    <row r="175" spans="3:6" ht="14.1" customHeight="1" x14ac:dyDescent="0.2">
      <c r="C175" s="41"/>
      <c r="D175" s="42"/>
      <c r="E175" s="43"/>
      <c r="F175" s="44"/>
    </row>
    <row r="176" spans="3:6" ht="14.1" customHeight="1" x14ac:dyDescent="0.2">
      <c r="C176" s="41"/>
      <c r="D176" s="42"/>
      <c r="E176" s="43"/>
      <c r="F176" s="44"/>
    </row>
    <row r="177" spans="3:6" ht="14.1" customHeight="1" x14ac:dyDescent="0.2">
      <c r="C177" s="41"/>
      <c r="D177" s="42"/>
      <c r="E177" s="43"/>
      <c r="F177" s="44"/>
    </row>
    <row r="178" spans="3:6" ht="14.1" customHeight="1" x14ac:dyDescent="0.2">
      <c r="C178" s="41"/>
      <c r="D178" s="42"/>
      <c r="E178" s="43"/>
      <c r="F178" s="44"/>
    </row>
    <row r="179" spans="3:6" ht="14.1" customHeight="1" x14ac:dyDescent="0.2">
      <c r="C179" s="41"/>
      <c r="D179" s="42"/>
      <c r="E179" s="43"/>
      <c r="F179" s="44"/>
    </row>
    <row r="180" spans="3:6" ht="14.1" customHeight="1" x14ac:dyDescent="0.2">
      <c r="C180" s="41"/>
      <c r="D180" s="42"/>
      <c r="E180" s="43"/>
      <c r="F180" s="44"/>
    </row>
    <row r="181" spans="3:6" ht="14.1" customHeight="1" x14ac:dyDescent="0.2">
      <c r="C181" s="41"/>
      <c r="D181" s="42"/>
      <c r="E181" s="43"/>
      <c r="F181" s="44"/>
    </row>
    <row r="182" spans="3:6" ht="14.1" customHeight="1" x14ac:dyDescent="0.2">
      <c r="C182" s="41"/>
      <c r="D182" s="42"/>
      <c r="E182" s="43"/>
      <c r="F182" s="44"/>
    </row>
    <row r="183" spans="3:6" ht="14.1" customHeight="1" x14ac:dyDescent="0.2">
      <c r="C183" s="41"/>
      <c r="D183" s="42"/>
      <c r="E183" s="43"/>
      <c r="F183" s="44"/>
    </row>
    <row r="184" spans="3:6" ht="14.1" customHeight="1" x14ac:dyDescent="0.2">
      <c r="C184" s="41"/>
      <c r="D184" s="42"/>
      <c r="E184" s="43"/>
      <c r="F184" s="44"/>
    </row>
    <row r="185" spans="3:6" ht="14.1" customHeight="1" x14ac:dyDescent="0.2">
      <c r="C185" s="41"/>
      <c r="D185" s="42"/>
      <c r="E185" s="43"/>
      <c r="F185" s="44"/>
    </row>
    <row r="186" spans="3:6" ht="14.1" customHeight="1" x14ac:dyDescent="0.2">
      <c r="C186" s="41"/>
      <c r="D186" s="42"/>
      <c r="E186" s="43"/>
      <c r="F186" s="44"/>
    </row>
    <row r="187" spans="3:6" ht="14.1" customHeight="1" x14ac:dyDescent="0.2">
      <c r="C187" s="41"/>
      <c r="D187" s="42"/>
      <c r="E187" s="43"/>
      <c r="F187" s="44"/>
    </row>
    <row r="188" spans="3:6" ht="14.1" customHeight="1" x14ac:dyDescent="0.2">
      <c r="C188" s="41"/>
      <c r="D188" s="42"/>
      <c r="E188" s="43"/>
      <c r="F188" s="44"/>
    </row>
    <row r="189" spans="3:6" ht="14.1" customHeight="1" x14ac:dyDescent="0.2">
      <c r="C189" s="41"/>
      <c r="D189" s="42"/>
      <c r="E189" s="43"/>
      <c r="F189" s="44"/>
    </row>
    <row r="190" spans="3:6" ht="14.1" customHeight="1" x14ac:dyDescent="0.2">
      <c r="C190" s="41"/>
      <c r="D190" s="42"/>
      <c r="E190" s="43"/>
      <c r="F190" s="44"/>
    </row>
    <row r="191" spans="3:6" ht="14.1" customHeight="1" x14ac:dyDescent="0.2">
      <c r="C191" s="41"/>
      <c r="D191" s="42"/>
      <c r="E191" s="43"/>
      <c r="F191" s="44"/>
    </row>
    <row r="192" spans="3:6" ht="14.1" customHeight="1" x14ac:dyDescent="0.2">
      <c r="C192" s="41"/>
      <c r="D192" s="42"/>
      <c r="E192" s="43"/>
      <c r="F192" s="44"/>
    </row>
    <row r="193" spans="3:6" ht="14.1" customHeight="1" x14ac:dyDescent="0.2">
      <c r="C193" s="41"/>
      <c r="D193" s="42"/>
      <c r="E193" s="43"/>
      <c r="F193" s="44"/>
    </row>
    <row r="194" spans="3:6" ht="14.1" customHeight="1" x14ac:dyDescent="0.2">
      <c r="C194" s="41"/>
      <c r="D194" s="42"/>
      <c r="E194" s="43"/>
      <c r="F194" s="44"/>
    </row>
    <row r="195" spans="3:6" ht="14.1" customHeight="1" x14ac:dyDescent="0.2">
      <c r="C195" s="41"/>
      <c r="D195" s="42"/>
      <c r="E195" s="43"/>
      <c r="F195" s="44"/>
    </row>
    <row r="196" spans="3:6" ht="14.1" customHeight="1" x14ac:dyDescent="0.2">
      <c r="C196" s="41"/>
      <c r="D196" s="42"/>
      <c r="E196" s="43"/>
      <c r="F196" s="44"/>
    </row>
    <row r="197" spans="3:6" ht="14.1" customHeight="1" x14ac:dyDescent="0.2">
      <c r="C197" s="41"/>
      <c r="D197" s="42"/>
      <c r="E197" s="43"/>
      <c r="F197" s="44"/>
    </row>
    <row r="198" spans="3:6" ht="14.1" customHeight="1" x14ac:dyDescent="0.2">
      <c r="C198" s="41"/>
      <c r="D198" s="42"/>
      <c r="E198" s="43"/>
      <c r="F198" s="44"/>
    </row>
    <row r="199" spans="3:6" ht="14.1" customHeight="1" x14ac:dyDescent="0.2">
      <c r="C199" s="41"/>
      <c r="D199" s="42"/>
      <c r="E199" s="43"/>
      <c r="F199" s="44"/>
    </row>
    <row r="200" spans="3:6" ht="14.1" customHeight="1" x14ac:dyDescent="0.2">
      <c r="C200" s="41"/>
      <c r="D200" s="42"/>
      <c r="E200" s="43"/>
      <c r="F200" s="44"/>
    </row>
    <row r="201" spans="3:6" ht="14.1" customHeight="1" x14ac:dyDescent="0.2">
      <c r="C201" s="41"/>
      <c r="D201" s="42"/>
      <c r="E201" s="43"/>
      <c r="F201" s="44"/>
    </row>
    <row r="202" spans="3:6" ht="14.1" customHeight="1" x14ac:dyDescent="0.2">
      <c r="C202" s="41"/>
      <c r="D202" s="42"/>
      <c r="E202" s="43"/>
      <c r="F202" s="44"/>
    </row>
    <row r="203" spans="3:6" ht="14.1" customHeight="1" x14ac:dyDescent="0.2">
      <c r="C203" s="41"/>
      <c r="D203" s="42"/>
      <c r="E203" s="43"/>
      <c r="F203" s="44"/>
    </row>
    <row r="204" spans="3:6" ht="14.1" customHeight="1" x14ac:dyDescent="0.2">
      <c r="C204" s="41"/>
      <c r="D204" s="42"/>
      <c r="E204" s="43"/>
      <c r="F204" s="44"/>
    </row>
    <row r="205" spans="3:6" ht="14.1" customHeight="1" x14ac:dyDescent="0.2">
      <c r="C205" s="41"/>
      <c r="D205" s="42"/>
      <c r="E205" s="43"/>
      <c r="F205" s="44"/>
    </row>
    <row r="206" spans="3:6" ht="14.1" customHeight="1" x14ac:dyDescent="0.2">
      <c r="C206" s="41"/>
      <c r="D206" s="42"/>
      <c r="E206" s="43"/>
      <c r="F206" s="44"/>
    </row>
    <row r="207" spans="3:6" ht="14.1" customHeight="1" x14ac:dyDescent="0.2">
      <c r="C207" s="41"/>
      <c r="D207" s="42"/>
      <c r="E207" s="43"/>
      <c r="F207" s="44"/>
    </row>
    <row r="208" spans="3:6" ht="14.1" customHeight="1" x14ac:dyDescent="0.2">
      <c r="C208" s="41"/>
      <c r="D208" s="42"/>
      <c r="E208" s="43"/>
      <c r="F208" s="44"/>
    </row>
    <row r="209" spans="3:6" ht="14.1" customHeight="1" x14ac:dyDescent="0.2">
      <c r="C209" s="41"/>
      <c r="D209" s="42"/>
      <c r="E209" s="43"/>
      <c r="F209" s="44"/>
    </row>
    <row r="210" spans="3:6" ht="14.1" customHeight="1" x14ac:dyDescent="0.2">
      <c r="C210" s="41"/>
      <c r="D210" s="42"/>
      <c r="E210" s="43"/>
      <c r="F210" s="44"/>
    </row>
    <row r="211" spans="3:6" ht="14.1" customHeight="1" x14ac:dyDescent="0.2">
      <c r="C211" s="41"/>
      <c r="D211" s="42"/>
      <c r="E211" s="43"/>
      <c r="F211" s="44"/>
    </row>
    <row r="212" spans="3:6" ht="14.1" customHeight="1" x14ac:dyDescent="0.2">
      <c r="C212" s="41"/>
      <c r="D212" s="42"/>
      <c r="E212" s="43"/>
      <c r="F212" s="44"/>
    </row>
    <row r="213" spans="3:6" ht="14.1" customHeight="1" x14ac:dyDescent="0.2">
      <c r="C213" s="41"/>
      <c r="D213" s="42"/>
      <c r="E213" s="43"/>
      <c r="F213" s="44"/>
    </row>
    <row r="214" spans="3:6" ht="14.1" customHeight="1" x14ac:dyDescent="0.2">
      <c r="C214" s="41"/>
      <c r="D214" s="42"/>
      <c r="E214" s="43"/>
      <c r="F214" s="44"/>
    </row>
    <row r="215" spans="3:6" ht="14.1" customHeight="1" x14ac:dyDescent="0.2">
      <c r="C215" s="41"/>
      <c r="D215" s="42"/>
      <c r="E215" s="43"/>
      <c r="F215" s="44"/>
    </row>
    <row r="216" spans="3:6" ht="14.1" customHeight="1" x14ac:dyDescent="0.2">
      <c r="C216" s="41"/>
      <c r="D216" s="42"/>
      <c r="E216" s="43"/>
      <c r="F216" s="44"/>
    </row>
    <row r="217" spans="3:6" ht="14.1" customHeight="1" x14ac:dyDescent="0.2">
      <c r="C217" s="41"/>
      <c r="D217" s="42"/>
      <c r="E217" s="43"/>
      <c r="F217" s="44"/>
    </row>
    <row r="218" spans="3:6" ht="14.1" customHeight="1" x14ac:dyDescent="0.2">
      <c r="C218" s="41"/>
      <c r="D218" s="42"/>
      <c r="E218" s="43"/>
      <c r="F218" s="44"/>
    </row>
    <row r="219" spans="3:6" ht="14.1" customHeight="1" x14ac:dyDescent="0.2">
      <c r="C219" s="41"/>
      <c r="D219" s="42"/>
      <c r="E219" s="43"/>
      <c r="F219" s="44"/>
    </row>
    <row r="220" spans="3:6" ht="14.1" customHeight="1" x14ac:dyDescent="0.2">
      <c r="C220" s="41"/>
      <c r="D220" s="42"/>
      <c r="E220" s="43"/>
      <c r="F220" s="44"/>
    </row>
    <row r="221" spans="3:6" ht="14.1" customHeight="1" x14ac:dyDescent="0.2">
      <c r="C221" s="41"/>
      <c r="D221" s="42"/>
      <c r="E221" s="43"/>
      <c r="F221" s="44"/>
    </row>
    <row r="222" spans="3:6" ht="14.1" customHeight="1" x14ac:dyDescent="0.2">
      <c r="C222" s="41"/>
      <c r="D222" s="42"/>
      <c r="E222" s="43"/>
      <c r="F222" s="44"/>
    </row>
    <row r="223" spans="3:6" ht="14.1" customHeight="1" x14ac:dyDescent="0.2">
      <c r="C223" s="41"/>
      <c r="D223" s="42"/>
      <c r="E223" s="43"/>
      <c r="F223" s="44"/>
    </row>
    <row r="224" spans="3:6" ht="14.1" customHeight="1" x14ac:dyDescent="0.2">
      <c r="C224" s="41"/>
      <c r="D224" s="42"/>
      <c r="E224" s="43"/>
      <c r="F224" s="44"/>
    </row>
    <row r="225" spans="3:6" ht="14.1" customHeight="1" x14ac:dyDescent="0.2">
      <c r="C225" s="41"/>
      <c r="D225" s="42"/>
      <c r="E225" s="43"/>
      <c r="F225" s="44"/>
    </row>
    <row r="226" spans="3:6" ht="14.1" customHeight="1" x14ac:dyDescent="0.2">
      <c r="C226" s="41"/>
      <c r="D226" s="42"/>
      <c r="E226" s="43"/>
      <c r="F226" s="44"/>
    </row>
    <row r="227" spans="3:6" ht="14.1" customHeight="1" x14ac:dyDescent="0.2">
      <c r="C227" s="41"/>
      <c r="D227" s="42"/>
      <c r="E227" s="43"/>
      <c r="F227" s="44"/>
    </row>
    <row r="228" spans="3:6" ht="14.1" customHeight="1" x14ac:dyDescent="0.2">
      <c r="C228" s="41"/>
      <c r="D228" s="42"/>
      <c r="E228" s="43"/>
      <c r="F228" s="44"/>
    </row>
    <row r="229" spans="3:6" ht="14.1" customHeight="1" x14ac:dyDescent="0.2">
      <c r="C229" s="41"/>
      <c r="D229" s="42"/>
      <c r="E229" s="43"/>
      <c r="F229" s="44"/>
    </row>
    <row r="230" spans="3:6" ht="14.1" customHeight="1" x14ac:dyDescent="0.2">
      <c r="C230" s="41"/>
      <c r="D230" s="42"/>
      <c r="E230" s="43"/>
      <c r="F230" s="44"/>
    </row>
    <row r="231" spans="3:6" ht="14.1" customHeight="1" x14ac:dyDescent="0.2">
      <c r="C231" s="41"/>
      <c r="D231" s="42"/>
      <c r="E231" s="43"/>
      <c r="F231" s="44"/>
    </row>
    <row r="232" spans="3:6" ht="14.1" customHeight="1" x14ac:dyDescent="0.2">
      <c r="C232" s="41"/>
      <c r="D232" s="42"/>
      <c r="E232" s="43"/>
      <c r="F232" s="44"/>
    </row>
    <row r="233" spans="3:6" ht="14.1" customHeight="1" x14ac:dyDescent="0.2">
      <c r="C233" s="41"/>
      <c r="D233" s="42"/>
      <c r="E233" s="43"/>
      <c r="F233" s="44"/>
    </row>
    <row r="234" spans="3:6" ht="14.1" customHeight="1" x14ac:dyDescent="0.2">
      <c r="C234" s="41"/>
      <c r="D234" s="42"/>
      <c r="E234" s="43"/>
      <c r="F234" s="44"/>
    </row>
    <row r="235" spans="3:6" ht="14.1" customHeight="1" x14ac:dyDescent="0.2">
      <c r="C235" s="41"/>
      <c r="D235" s="42"/>
      <c r="E235" s="43"/>
      <c r="F235" s="44"/>
    </row>
    <row r="236" spans="3:6" ht="14.1" customHeight="1" x14ac:dyDescent="0.2">
      <c r="C236" s="41"/>
      <c r="D236" s="42"/>
      <c r="E236" s="43"/>
      <c r="F236" s="44"/>
    </row>
    <row r="237" spans="3:6" ht="14.1" customHeight="1" x14ac:dyDescent="0.2">
      <c r="C237" s="41"/>
      <c r="D237" s="42"/>
      <c r="E237" s="43"/>
      <c r="F237" s="44"/>
    </row>
    <row r="238" spans="3:6" ht="14.1" customHeight="1" x14ac:dyDescent="0.2">
      <c r="C238" s="41"/>
      <c r="D238" s="42"/>
      <c r="E238" s="43"/>
      <c r="F238" s="44"/>
    </row>
    <row r="239" spans="3:6" ht="14.1" customHeight="1" x14ac:dyDescent="0.2">
      <c r="C239" s="41"/>
      <c r="D239" s="42"/>
      <c r="E239" s="43"/>
      <c r="F239" s="44"/>
    </row>
    <row r="240" spans="3:6" ht="14.1" customHeight="1" x14ac:dyDescent="0.2">
      <c r="C240" s="41"/>
      <c r="D240" s="42"/>
      <c r="E240" s="43"/>
      <c r="F240" s="44"/>
    </row>
    <row r="241" spans="3:6" ht="14.1" customHeight="1" x14ac:dyDescent="0.2">
      <c r="C241" s="41"/>
      <c r="D241" s="42"/>
      <c r="E241" s="43"/>
      <c r="F241" s="44"/>
    </row>
    <row r="242" spans="3:6" ht="14.1" customHeight="1" x14ac:dyDescent="0.2">
      <c r="C242" s="41"/>
      <c r="D242" s="42"/>
      <c r="E242" s="43"/>
      <c r="F242" s="44"/>
    </row>
    <row r="243" spans="3:6" ht="14.1" customHeight="1" x14ac:dyDescent="0.2">
      <c r="C243" s="41"/>
      <c r="D243" s="42"/>
      <c r="E243" s="43"/>
      <c r="F243" s="44"/>
    </row>
    <row r="244" spans="3:6" ht="14.1" customHeight="1" x14ac:dyDescent="0.2">
      <c r="C244" s="41"/>
      <c r="D244" s="42"/>
      <c r="E244" s="43"/>
      <c r="F244" s="44"/>
    </row>
    <row r="245" spans="3:6" ht="14.1" customHeight="1" x14ac:dyDescent="0.2">
      <c r="C245" s="41"/>
      <c r="D245" s="42"/>
      <c r="E245" s="43"/>
      <c r="F245" s="44"/>
    </row>
    <row r="246" spans="3:6" ht="14.1" customHeight="1" x14ac:dyDescent="0.2">
      <c r="C246" s="41"/>
      <c r="D246" s="42"/>
      <c r="E246" s="43"/>
      <c r="F246" s="44"/>
    </row>
    <row r="247" spans="3:6" ht="14.1" customHeight="1" x14ac:dyDescent="0.2">
      <c r="C247" s="41"/>
      <c r="D247" s="42"/>
      <c r="E247" s="43"/>
      <c r="F247" s="44"/>
    </row>
    <row r="248" spans="3:6" ht="14.1" customHeight="1" x14ac:dyDescent="0.2">
      <c r="C248" s="41"/>
      <c r="D248" s="42"/>
      <c r="E248" s="43"/>
      <c r="F248" s="44"/>
    </row>
    <row r="249" spans="3:6" ht="14.1" customHeight="1" x14ac:dyDescent="0.2">
      <c r="C249" s="41"/>
      <c r="D249" s="42"/>
      <c r="E249" s="43"/>
      <c r="F249" s="44"/>
    </row>
    <row r="250" spans="3:6" ht="14.1" customHeight="1" x14ac:dyDescent="0.2">
      <c r="C250" s="41"/>
      <c r="D250" s="42"/>
      <c r="E250" s="43"/>
      <c r="F250" s="44"/>
    </row>
    <row r="251" spans="3:6" ht="14.1" customHeight="1" x14ac:dyDescent="0.2">
      <c r="C251" s="41"/>
      <c r="D251" s="42"/>
      <c r="E251" s="43"/>
      <c r="F251" s="44"/>
    </row>
    <row r="252" spans="3:6" ht="14.1" customHeight="1" x14ac:dyDescent="0.2">
      <c r="C252" s="41"/>
      <c r="D252" s="42"/>
      <c r="E252" s="43"/>
      <c r="F252" s="44"/>
    </row>
    <row r="253" spans="3:6" ht="14.1" customHeight="1" x14ac:dyDescent="0.2">
      <c r="C253" s="41"/>
      <c r="D253" s="42"/>
      <c r="E253" s="43"/>
      <c r="F253" s="44"/>
    </row>
    <row r="254" spans="3:6" ht="14.1" customHeight="1" x14ac:dyDescent="0.2">
      <c r="C254" s="41"/>
      <c r="D254" s="42"/>
      <c r="E254" s="43"/>
      <c r="F254" s="44"/>
    </row>
    <row r="255" spans="3:6" ht="14.1" customHeight="1" x14ac:dyDescent="0.2">
      <c r="C255" s="41"/>
      <c r="D255" s="42"/>
      <c r="E255" s="43"/>
      <c r="F255" s="44"/>
    </row>
    <row r="256" spans="3:6" ht="14.1" customHeight="1" x14ac:dyDescent="0.2">
      <c r="C256" s="41"/>
      <c r="D256" s="42"/>
      <c r="E256" s="43"/>
      <c r="F256" s="44"/>
    </row>
    <row r="257" spans="3:6" ht="14.1" customHeight="1" x14ac:dyDescent="0.2">
      <c r="C257" s="41"/>
      <c r="D257" s="42"/>
      <c r="E257" s="43"/>
      <c r="F257" s="44"/>
    </row>
    <row r="258" spans="3:6" ht="14.1" customHeight="1" x14ac:dyDescent="0.2">
      <c r="C258" s="41"/>
      <c r="D258" s="42"/>
      <c r="E258" s="43"/>
      <c r="F258" s="44"/>
    </row>
    <row r="259" spans="3:6" ht="14.1" customHeight="1" x14ac:dyDescent="0.2">
      <c r="C259" s="41"/>
      <c r="D259" s="42"/>
      <c r="E259" s="43"/>
      <c r="F259" s="44"/>
    </row>
    <row r="260" spans="3:6" ht="14.1" customHeight="1" x14ac:dyDescent="0.2">
      <c r="C260" s="41"/>
      <c r="D260" s="42"/>
      <c r="E260" s="43"/>
      <c r="F260" s="44"/>
    </row>
    <row r="261" spans="3:6" ht="14.1" customHeight="1" x14ac:dyDescent="0.2">
      <c r="C261" s="41"/>
      <c r="D261" s="42"/>
      <c r="E261" s="43"/>
      <c r="F261" s="44"/>
    </row>
    <row r="262" spans="3:6" ht="14.1" customHeight="1" x14ac:dyDescent="0.2">
      <c r="C262" s="41"/>
      <c r="D262" s="42"/>
      <c r="E262" s="43"/>
      <c r="F262" s="44"/>
    </row>
    <row r="263" spans="3:6" ht="14.1" customHeight="1" x14ac:dyDescent="0.2">
      <c r="C263" s="41"/>
      <c r="D263" s="42"/>
      <c r="E263" s="43"/>
      <c r="F263" s="44"/>
    </row>
    <row r="264" spans="3:6" ht="14.1" customHeight="1" x14ac:dyDescent="0.2">
      <c r="C264" s="41"/>
      <c r="D264" s="42"/>
      <c r="E264" s="43"/>
      <c r="F264" s="44"/>
    </row>
    <row r="265" spans="3:6" ht="14.1" customHeight="1" x14ac:dyDescent="0.2">
      <c r="C265" s="41"/>
      <c r="D265" s="42"/>
      <c r="E265" s="43"/>
      <c r="F265" s="44"/>
    </row>
    <row r="266" spans="3:6" ht="14.1" customHeight="1" x14ac:dyDescent="0.2">
      <c r="C266" s="41"/>
      <c r="D266" s="42"/>
      <c r="E266" s="43"/>
      <c r="F266" s="44"/>
    </row>
    <row r="267" spans="3:6" ht="14.1" customHeight="1" x14ac:dyDescent="0.2">
      <c r="C267" s="41"/>
      <c r="D267" s="42"/>
      <c r="E267" s="43"/>
      <c r="F267" s="44"/>
    </row>
    <row r="268" spans="3:6" ht="14.1" customHeight="1" x14ac:dyDescent="0.2">
      <c r="C268" s="41"/>
      <c r="D268" s="42"/>
      <c r="E268" s="43"/>
      <c r="F268" s="44"/>
    </row>
    <row r="269" spans="3:6" ht="14.1" customHeight="1" x14ac:dyDescent="0.2">
      <c r="C269" s="41"/>
      <c r="D269" s="42"/>
      <c r="E269" s="43"/>
      <c r="F269" s="44"/>
    </row>
    <row r="270" spans="3:6" ht="14.1" customHeight="1" x14ac:dyDescent="0.2">
      <c r="C270" s="41"/>
      <c r="D270" s="42"/>
      <c r="E270" s="43"/>
      <c r="F270" s="44"/>
    </row>
    <row r="271" spans="3:6" ht="14.1" customHeight="1" x14ac:dyDescent="0.2">
      <c r="C271" s="41"/>
      <c r="D271" s="42"/>
      <c r="E271" s="43"/>
      <c r="F271" s="44"/>
    </row>
    <row r="272" spans="3:6" ht="14.1" customHeight="1" x14ac:dyDescent="0.2">
      <c r="C272" s="41"/>
      <c r="D272" s="42"/>
      <c r="E272" s="43"/>
      <c r="F272" s="44"/>
    </row>
    <row r="273" spans="3:6" ht="14.1" customHeight="1" x14ac:dyDescent="0.2">
      <c r="C273" s="41"/>
      <c r="D273" s="42"/>
      <c r="E273" s="43"/>
      <c r="F273" s="44"/>
    </row>
    <row r="274" spans="3:6" ht="14.1" customHeight="1" x14ac:dyDescent="0.2">
      <c r="C274" s="41"/>
      <c r="D274" s="42"/>
      <c r="E274" s="43"/>
      <c r="F274" s="44"/>
    </row>
    <row r="275" spans="3:6" ht="14.1" customHeight="1" x14ac:dyDescent="0.2">
      <c r="C275" s="41"/>
      <c r="D275" s="42"/>
      <c r="E275" s="43"/>
      <c r="F275" s="44"/>
    </row>
    <row r="276" spans="3:6" ht="14.1" customHeight="1" x14ac:dyDescent="0.2">
      <c r="C276" s="41"/>
      <c r="D276" s="42"/>
      <c r="E276" s="43"/>
      <c r="F276" s="44"/>
    </row>
    <row r="277" spans="3:6" ht="14.1" customHeight="1" x14ac:dyDescent="0.2">
      <c r="C277" s="41"/>
      <c r="D277" s="42"/>
      <c r="E277" s="43"/>
      <c r="F277" s="44"/>
    </row>
    <row r="278" spans="3:6" ht="14.1" customHeight="1" x14ac:dyDescent="0.2">
      <c r="C278" s="41"/>
      <c r="D278" s="42"/>
      <c r="E278" s="43"/>
      <c r="F278" s="44"/>
    </row>
    <row r="279" spans="3:6" ht="14.1" customHeight="1" x14ac:dyDescent="0.2">
      <c r="C279" s="41"/>
      <c r="D279" s="42"/>
      <c r="E279" s="43"/>
      <c r="F279" s="44"/>
    </row>
    <row r="280" spans="3:6" ht="14.1" customHeight="1" x14ac:dyDescent="0.2">
      <c r="C280" s="41"/>
      <c r="D280" s="42"/>
      <c r="E280" s="43"/>
      <c r="F280" s="44"/>
    </row>
    <row r="281" spans="3:6" ht="14.1" customHeight="1" x14ac:dyDescent="0.2">
      <c r="C281" s="41"/>
      <c r="D281" s="42"/>
      <c r="E281" s="43"/>
      <c r="F281" s="44"/>
    </row>
    <row r="282" spans="3:6" ht="14.1" customHeight="1" x14ac:dyDescent="0.2">
      <c r="C282" s="41"/>
      <c r="D282" s="42"/>
      <c r="E282" s="43"/>
      <c r="F282" s="44"/>
    </row>
    <row r="283" spans="3:6" ht="14.1" customHeight="1" x14ac:dyDescent="0.2">
      <c r="C283" s="41"/>
      <c r="D283" s="42"/>
      <c r="E283" s="43"/>
      <c r="F283" s="44"/>
    </row>
    <row r="284" spans="3:6" ht="14.1" customHeight="1" x14ac:dyDescent="0.2">
      <c r="C284" s="41"/>
      <c r="D284" s="42"/>
      <c r="E284" s="43"/>
      <c r="F284" s="44"/>
    </row>
    <row r="285" spans="3:6" ht="14.1" customHeight="1" x14ac:dyDescent="0.2">
      <c r="C285" s="41"/>
      <c r="D285" s="42"/>
      <c r="E285" s="43"/>
      <c r="F285" s="44"/>
    </row>
    <row r="286" spans="3:6" ht="14.1" customHeight="1" x14ac:dyDescent="0.2">
      <c r="C286" s="41"/>
      <c r="D286" s="42"/>
      <c r="E286" s="43"/>
      <c r="F286" s="44"/>
    </row>
    <row r="287" spans="3:6" ht="14.1" customHeight="1" x14ac:dyDescent="0.2">
      <c r="C287" s="41"/>
      <c r="D287" s="42"/>
      <c r="E287" s="43"/>
      <c r="F287" s="44"/>
    </row>
    <row r="288" spans="3:6" ht="14.1" customHeight="1" x14ac:dyDescent="0.2">
      <c r="C288" s="41"/>
      <c r="D288" s="42"/>
      <c r="E288" s="43"/>
      <c r="F288" s="44"/>
    </row>
    <row r="289" spans="3:6" ht="14.1" customHeight="1" x14ac:dyDescent="0.2">
      <c r="C289" s="41"/>
      <c r="D289" s="42"/>
      <c r="E289" s="43"/>
      <c r="F289" s="44"/>
    </row>
    <row r="290" spans="3:6" ht="14.1" customHeight="1" x14ac:dyDescent="0.2">
      <c r="C290" s="41"/>
      <c r="D290" s="42"/>
      <c r="E290" s="43"/>
      <c r="F290" s="44"/>
    </row>
    <row r="291" spans="3:6" ht="14.1" customHeight="1" x14ac:dyDescent="0.2">
      <c r="C291" s="41"/>
      <c r="D291" s="42"/>
      <c r="E291" s="43"/>
      <c r="F291" s="44"/>
    </row>
    <row r="292" spans="3:6" ht="14.1" customHeight="1" x14ac:dyDescent="0.2">
      <c r="C292" s="41"/>
      <c r="D292" s="42"/>
      <c r="E292" s="43"/>
      <c r="F292" s="44"/>
    </row>
    <row r="293" spans="3:6" ht="14.1" customHeight="1" x14ac:dyDescent="0.2">
      <c r="C293" s="41"/>
      <c r="D293" s="42"/>
      <c r="E293" s="43"/>
      <c r="F293" s="44"/>
    </row>
    <row r="294" spans="3:6" ht="14.1" customHeight="1" x14ac:dyDescent="0.2">
      <c r="C294" s="41"/>
      <c r="D294" s="42"/>
      <c r="E294" s="43"/>
      <c r="F294" s="44"/>
    </row>
    <row r="295" spans="3:6" ht="14.1" customHeight="1" x14ac:dyDescent="0.2">
      <c r="C295" s="41"/>
      <c r="D295" s="42"/>
      <c r="E295" s="43"/>
      <c r="F295" s="44"/>
    </row>
    <row r="296" spans="3:6" ht="14.1" customHeight="1" x14ac:dyDescent="0.2">
      <c r="C296" s="41"/>
      <c r="D296" s="42"/>
      <c r="E296" s="43"/>
      <c r="F296" s="44"/>
    </row>
    <row r="297" spans="3:6" ht="14.1" customHeight="1" x14ac:dyDescent="0.2">
      <c r="C297" s="41"/>
      <c r="D297" s="42"/>
      <c r="E297" s="43"/>
      <c r="F297" s="44"/>
    </row>
    <row r="298" spans="3:6" ht="14.1" customHeight="1" x14ac:dyDescent="0.2">
      <c r="C298" s="41"/>
      <c r="D298" s="42"/>
      <c r="E298" s="43"/>
      <c r="F298" s="44"/>
    </row>
    <row r="299" spans="3:6" ht="14.1" customHeight="1" x14ac:dyDescent="0.2">
      <c r="C299" s="41"/>
      <c r="D299" s="42"/>
      <c r="E299" s="43"/>
      <c r="F299" s="44"/>
    </row>
    <row r="300" spans="3:6" ht="14.1" customHeight="1" x14ac:dyDescent="0.2">
      <c r="C300" s="41"/>
      <c r="D300" s="42"/>
      <c r="E300" s="43"/>
      <c r="F300" s="44"/>
    </row>
    <row r="301" spans="3:6" ht="14.1" customHeight="1" x14ac:dyDescent="0.2">
      <c r="C301" s="41"/>
      <c r="D301" s="42"/>
      <c r="E301" s="43"/>
      <c r="F301" s="44"/>
    </row>
    <row r="302" spans="3:6" ht="14.1" customHeight="1" x14ac:dyDescent="0.2">
      <c r="C302" s="41"/>
      <c r="D302" s="42"/>
      <c r="E302" s="43"/>
      <c r="F302" s="44"/>
    </row>
    <row r="303" spans="3:6" ht="14.1" customHeight="1" x14ac:dyDescent="0.2">
      <c r="C303" s="41"/>
      <c r="D303" s="42"/>
      <c r="E303" s="43"/>
      <c r="F303" s="44"/>
    </row>
    <row r="304" spans="3:6" ht="14.1" customHeight="1" x14ac:dyDescent="0.2">
      <c r="C304" s="41"/>
      <c r="D304" s="42"/>
      <c r="E304" s="43"/>
      <c r="F304" s="44"/>
    </row>
    <row r="305" spans="3:6" ht="14.1" customHeight="1" x14ac:dyDescent="0.2">
      <c r="C305" s="41"/>
      <c r="D305" s="42"/>
      <c r="E305" s="43"/>
      <c r="F305" s="44"/>
    </row>
    <row r="306" spans="3:6" ht="14.1" customHeight="1" x14ac:dyDescent="0.2">
      <c r="C306" s="41"/>
      <c r="D306" s="42"/>
      <c r="E306" s="43"/>
      <c r="F306" s="44"/>
    </row>
    <row r="307" spans="3:6" ht="14.1" customHeight="1" x14ac:dyDescent="0.2">
      <c r="C307" s="41"/>
      <c r="D307" s="42"/>
      <c r="E307" s="43"/>
      <c r="F307" s="44"/>
    </row>
    <row r="308" spans="3:6" ht="14.1" customHeight="1" x14ac:dyDescent="0.2">
      <c r="C308" s="41"/>
      <c r="D308" s="42"/>
      <c r="E308" s="43"/>
      <c r="F308" s="44"/>
    </row>
    <row r="309" spans="3:6" ht="14.1" customHeight="1" x14ac:dyDescent="0.2">
      <c r="C309" s="41"/>
      <c r="D309" s="42"/>
      <c r="E309" s="43"/>
      <c r="F309" s="44"/>
    </row>
    <row r="310" spans="3:6" ht="14.1" customHeight="1" x14ac:dyDescent="0.2">
      <c r="C310" s="41"/>
      <c r="D310" s="42"/>
      <c r="E310" s="43"/>
      <c r="F310" s="44"/>
    </row>
    <row r="311" spans="3:6" ht="14.1" customHeight="1" x14ac:dyDescent="0.2">
      <c r="C311" s="41"/>
      <c r="D311" s="42"/>
      <c r="E311" s="43"/>
      <c r="F311" s="44"/>
    </row>
    <row r="312" spans="3:6" ht="14.1" customHeight="1" x14ac:dyDescent="0.2">
      <c r="C312" s="41"/>
      <c r="D312" s="42"/>
      <c r="E312" s="43"/>
      <c r="F312" s="44"/>
    </row>
    <row r="313" spans="3:6" ht="14.1" customHeight="1" x14ac:dyDescent="0.2">
      <c r="C313" s="41"/>
      <c r="D313" s="42"/>
      <c r="E313" s="43"/>
      <c r="F313" s="44"/>
    </row>
    <row r="314" spans="3:6" ht="14.1" customHeight="1" x14ac:dyDescent="0.2">
      <c r="C314" s="41"/>
      <c r="D314" s="42"/>
      <c r="E314" s="43"/>
      <c r="F314" s="44"/>
    </row>
    <row r="315" spans="3:6" ht="14.1" customHeight="1" x14ac:dyDescent="0.2">
      <c r="C315" s="41"/>
      <c r="D315" s="42"/>
      <c r="E315" s="43"/>
      <c r="F315" s="44"/>
    </row>
    <row r="316" spans="3:6" ht="14.1" customHeight="1" x14ac:dyDescent="0.2">
      <c r="C316" s="41"/>
      <c r="D316" s="42"/>
      <c r="E316" s="43"/>
      <c r="F316" s="44"/>
    </row>
    <row r="317" spans="3:6" ht="14.1" customHeight="1" x14ac:dyDescent="0.2">
      <c r="C317" s="41"/>
      <c r="D317" s="42"/>
      <c r="E317" s="43"/>
      <c r="F317" s="44"/>
    </row>
    <row r="318" spans="3:6" ht="14.1" customHeight="1" x14ac:dyDescent="0.2">
      <c r="C318" s="41"/>
      <c r="D318" s="42"/>
      <c r="E318" s="43"/>
      <c r="F318" s="44"/>
    </row>
    <row r="319" spans="3:6" ht="14.1" customHeight="1" x14ac:dyDescent="0.2">
      <c r="C319" s="41"/>
      <c r="D319" s="42"/>
      <c r="E319" s="43"/>
      <c r="F319" s="44"/>
    </row>
    <row r="320" spans="3:6" ht="14.1" customHeight="1" x14ac:dyDescent="0.2">
      <c r="C320" s="41"/>
      <c r="D320" s="42"/>
      <c r="E320" s="43"/>
      <c r="F320" s="44"/>
    </row>
    <row r="321" spans="3:6" ht="14.1" customHeight="1" x14ac:dyDescent="0.2">
      <c r="C321" s="41"/>
      <c r="D321" s="42"/>
      <c r="E321" s="43"/>
      <c r="F321" s="44"/>
    </row>
    <row r="322" spans="3:6" ht="14.1" customHeight="1" x14ac:dyDescent="0.2">
      <c r="C322" s="41"/>
      <c r="D322" s="42"/>
      <c r="E322" s="43"/>
      <c r="F322" s="44"/>
    </row>
    <row r="323" spans="3:6" ht="14.1" customHeight="1" x14ac:dyDescent="0.2">
      <c r="C323" s="41"/>
      <c r="D323" s="42"/>
      <c r="E323" s="43"/>
      <c r="F323" s="44"/>
    </row>
    <row r="324" spans="3:6" ht="14.1" customHeight="1" x14ac:dyDescent="0.2">
      <c r="C324" s="41"/>
      <c r="D324" s="42"/>
      <c r="E324" s="43"/>
      <c r="F324" s="44"/>
    </row>
    <row r="325" spans="3:6" ht="14.1" customHeight="1" x14ac:dyDescent="0.2">
      <c r="C325" s="41"/>
      <c r="D325" s="42"/>
      <c r="E325" s="43"/>
      <c r="F325" s="44"/>
    </row>
    <row r="326" spans="3:6" ht="14.1" customHeight="1" x14ac:dyDescent="0.2">
      <c r="C326" s="41"/>
      <c r="D326" s="42"/>
      <c r="E326" s="43"/>
      <c r="F326" s="44"/>
    </row>
    <row r="327" spans="3:6" ht="14.1" customHeight="1" x14ac:dyDescent="0.2">
      <c r="C327" s="41"/>
      <c r="D327" s="42"/>
      <c r="E327" s="43"/>
      <c r="F327" s="44"/>
    </row>
    <row r="328" spans="3:6" ht="14.1" customHeight="1" x14ac:dyDescent="0.2">
      <c r="C328" s="41"/>
      <c r="D328" s="42"/>
      <c r="E328" s="43"/>
      <c r="F328" s="44"/>
    </row>
    <row r="329" spans="3:6" ht="14.1" customHeight="1" x14ac:dyDescent="0.2">
      <c r="C329" s="41"/>
      <c r="D329" s="42"/>
      <c r="E329" s="43"/>
      <c r="F329" s="44"/>
    </row>
    <row r="330" spans="3:6" ht="14.1" customHeight="1" x14ac:dyDescent="0.2">
      <c r="C330" s="41"/>
      <c r="D330" s="42"/>
      <c r="E330" s="43"/>
      <c r="F330" s="44"/>
    </row>
    <row r="331" spans="3:6" ht="14.1" customHeight="1" x14ac:dyDescent="0.2">
      <c r="C331" s="41"/>
      <c r="D331" s="42"/>
      <c r="E331" s="43"/>
      <c r="F331" s="44"/>
    </row>
    <row r="332" spans="3:6" ht="14.1" customHeight="1" x14ac:dyDescent="0.2">
      <c r="C332" s="41"/>
      <c r="D332" s="42"/>
      <c r="E332" s="43"/>
      <c r="F332" s="44"/>
    </row>
    <row r="333" spans="3:6" ht="14.1" customHeight="1" x14ac:dyDescent="0.2">
      <c r="C333" s="41"/>
      <c r="D333" s="42"/>
      <c r="E333" s="43"/>
      <c r="F333" s="44"/>
    </row>
    <row r="334" spans="3:6" ht="14.1" customHeight="1" x14ac:dyDescent="0.2">
      <c r="C334" s="41"/>
      <c r="D334" s="42"/>
      <c r="E334" s="43"/>
      <c r="F334" s="44"/>
    </row>
    <row r="335" spans="3:6" ht="14.1" customHeight="1" x14ac:dyDescent="0.2">
      <c r="C335" s="41"/>
      <c r="D335" s="42"/>
      <c r="E335" s="43"/>
      <c r="F335" s="44"/>
    </row>
    <row r="336" spans="3:6" ht="14.1" customHeight="1" x14ac:dyDescent="0.2">
      <c r="C336" s="41"/>
      <c r="D336" s="42"/>
      <c r="E336" s="43"/>
      <c r="F336" s="44"/>
    </row>
    <row r="337" spans="3:6" ht="14.1" customHeight="1" x14ac:dyDescent="0.2">
      <c r="C337" s="41"/>
      <c r="D337" s="42"/>
      <c r="E337" s="43"/>
      <c r="F337" s="44"/>
    </row>
    <row r="338" spans="3:6" ht="14.1" customHeight="1" x14ac:dyDescent="0.2">
      <c r="C338" s="41"/>
      <c r="D338" s="42"/>
      <c r="E338" s="43"/>
      <c r="F338" s="44"/>
    </row>
    <row r="339" spans="3:6" ht="14.1" customHeight="1" x14ac:dyDescent="0.2">
      <c r="C339" s="41"/>
      <c r="D339" s="42"/>
      <c r="E339" s="43"/>
      <c r="F339" s="44"/>
    </row>
    <row r="340" spans="3:6" ht="14.1" customHeight="1" x14ac:dyDescent="0.2">
      <c r="C340" s="41"/>
      <c r="D340" s="42"/>
      <c r="E340" s="43"/>
      <c r="F340" s="44"/>
    </row>
    <row r="341" spans="3:6" ht="14.1" customHeight="1" x14ac:dyDescent="0.2">
      <c r="C341" s="41"/>
      <c r="D341" s="42"/>
      <c r="E341" s="43"/>
      <c r="F341" s="44"/>
    </row>
    <row r="342" spans="3:6" ht="14.1" customHeight="1" x14ac:dyDescent="0.2">
      <c r="C342" s="41"/>
      <c r="D342" s="42"/>
      <c r="E342" s="43"/>
      <c r="F342" s="44"/>
    </row>
    <row r="343" spans="3:6" ht="14.1" customHeight="1" x14ac:dyDescent="0.2">
      <c r="C343" s="41"/>
      <c r="D343" s="42"/>
      <c r="E343" s="43"/>
      <c r="F343" s="44"/>
    </row>
    <row r="344" spans="3:6" ht="14.1" customHeight="1" x14ac:dyDescent="0.2">
      <c r="C344" s="41"/>
      <c r="D344" s="42"/>
      <c r="E344" s="43"/>
      <c r="F344" s="44"/>
    </row>
    <row r="345" spans="3:6" ht="14.1" customHeight="1" x14ac:dyDescent="0.2">
      <c r="C345" s="41"/>
      <c r="D345" s="42"/>
      <c r="E345" s="43"/>
      <c r="F345" s="44"/>
    </row>
    <row r="346" spans="3:6" ht="14.1" customHeight="1" x14ac:dyDescent="0.2">
      <c r="C346" s="41"/>
      <c r="D346" s="42"/>
      <c r="E346" s="43"/>
      <c r="F346" s="44"/>
    </row>
    <row r="347" spans="3:6" ht="14.1" customHeight="1" x14ac:dyDescent="0.2">
      <c r="C347" s="41"/>
      <c r="D347" s="42"/>
      <c r="E347" s="43"/>
      <c r="F347" s="44"/>
    </row>
    <row r="348" spans="3:6" ht="14.1" customHeight="1" x14ac:dyDescent="0.2">
      <c r="C348" s="41"/>
      <c r="D348" s="42"/>
      <c r="E348" s="43"/>
      <c r="F348" s="44"/>
    </row>
    <row r="349" spans="3:6" ht="14.1" customHeight="1" x14ac:dyDescent="0.2">
      <c r="C349" s="41"/>
      <c r="D349" s="42"/>
      <c r="E349" s="43"/>
      <c r="F349" s="44"/>
    </row>
    <row r="350" spans="3:6" ht="14.1" customHeight="1" x14ac:dyDescent="0.2">
      <c r="C350" s="41"/>
      <c r="D350" s="42"/>
      <c r="E350" s="43"/>
      <c r="F350" s="44"/>
    </row>
    <row r="351" spans="3:6" ht="14.1" customHeight="1" x14ac:dyDescent="0.2">
      <c r="C351" s="41"/>
      <c r="D351" s="42"/>
      <c r="E351" s="43"/>
      <c r="F351" s="44"/>
    </row>
    <row r="352" spans="3:6" ht="14.1" customHeight="1" x14ac:dyDescent="0.2">
      <c r="C352" s="41"/>
      <c r="D352" s="42"/>
      <c r="E352" s="43"/>
      <c r="F352" s="44"/>
    </row>
    <row r="353" spans="3:6" ht="14.1" customHeight="1" x14ac:dyDescent="0.2">
      <c r="C353" s="41"/>
      <c r="D353" s="42"/>
      <c r="E353" s="43"/>
      <c r="F353" s="44"/>
    </row>
    <row r="354" spans="3:6" ht="14.1" customHeight="1" x14ac:dyDescent="0.2">
      <c r="C354" s="41"/>
      <c r="D354" s="42"/>
      <c r="E354" s="43"/>
      <c r="F354" s="44"/>
    </row>
    <row r="355" spans="3:6" ht="14.1" customHeight="1" x14ac:dyDescent="0.2">
      <c r="C355" s="41"/>
      <c r="D355" s="42"/>
      <c r="E355" s="43"/>
      <c r="F355" s="44"/>
    </row>
    <row r="356" spans="3:6" ht="14.1" customHeight="1" x14ac:dyDescent="0.2">
      <c r="C356" s="41"/>
      <c r="D356" s="42"/>
      <c r="E356" s="43"/>
      <c r="F356" s="44"/>
    </row>
    <row r="357" spans="3:6" ht="14.1" customHeight="1" x14ac:dyDescent="0.2">
      <c r="C357" s="41"/>
      <c r="D357" s="42"/>
      <c r="E357" s="43"/>
      <c r="F357" s="44"/>
    </row>
    <row r="358" spans="3:6" ht="14.1" customHeight="1" x14ac:dyDescent="0.2">
      <c r="C358" s="41"/>
      <c r="D358" s="42"/>
      <c r="E358" s="43"/>
      <c r="F358" s="44"/>
    </row>
    <row r="359" spans="3:6" ht="14.1" customHeight="1" x14ac:dyDescent="0.2">
      <c r="C359" s="41"/>
      <c r="D359" s="42"/>
      <c r="E359" s="43"/>
      <c r="F359" s="44"/>
    </row>
    <row r="360" spans="3:6" ht="14.1" customHeight="1" x14ac:dyDescent="0.2">
      <c r="C360" s="41"/>
      <c r="D360" s="42"/>
      <c r="E360" s="43"/>
      <c r="F360" s="44"/>
    </row>
    <row r="361" spans="3:6" ht="14.1" customHeight="1" x14ac:dyDescent="0.2">
      <c r="C361" s="41"/>
      <c r="D361" s="42"/>
      <c r="E361" s="43"/>
      <c r="F361" s="44"/>
    </row>
    <row r="362" spans="3:6" ht="14.1" customHeight="1" x14ac:dyDescent="0.2">
      <c r="C362" s="41"/>
      <c r="D362" s="42"/>
      <c r="E362" s="43"/>
      <c r="F362" s="44"/>
    </row>
    <row r="363" spans="3:6" ht="14.1" customHeight="1" x14ac:dyDescent="0.2">
      <c r="C363" s="41"/>
      <c r="D363" s="42"/>
      <c r="E363" s="43"/>
      <c r="F363" s="44"/>
    </row>
    <row r="364" spans="3:6" ht="14.1" customHeight="1" x14ac:dyDescent="0.2">
      <c r="C364" s="41"/>
      <c r="D364" s="42"/>
      <c r="E364" s="43"/>
      <c r="F364" s="44"/>
    </row>
    <row r="365" spans="3:6" ht="14.1" customHeight="1" x14ac:dyDescent="0.2">
      <c r="C365" s="41"/>
      <c r="D365" s="42"/>
      <c r="E365" s="43"/>
      <c r="F365" s="44"/>
    </row>
    <row r="366" spans="3:6" ht="14.1" customHeight="1" x14ac:dyDescent="0.2">
      <c r="C366" s="41"/>
      <c r="D366" s="42"/>
      <c r="E366" s="43"/>
      <c r="F366" s="44"/>
    </row>
    <row r="367" spans="3:6" ht="14.1" customHeight="1" x14ac:dyDescent="0.2">
      <c r="C367" s="41"/>
      <c r="D367" s="42"/>
      <c r="E367" s="43"/>
      <c r="F367" s="44"/>
    </row>
    <row r="368" spans="3:6" ht="14.1" customHeight="1" x14ac:dyDescent="0.2">
      <c r="C368" s="41"/>
      <c r="D368" s="42"/>
      <c r="E368" s="43"/>
      <c r="F368" s="44"/>
    </row>
    <row r="369" spans="3:6" ht="14.1" customHeight="1" x14ac:dyDescent="0.2">
      <c r="C369" s="41"/>
      <c r="D369" s="42"/>
      <c r="E369" s="43"/>
      <c r="F369" s="44"/>
    </row>
    <row r="370" spans="3:6" ht="14.1" customHeight="1" x14ac:dyDescent="0.2">
      <c r="C370" s="41"/>
      <c r="D370" s="42"/>
      <c r="E370" s="43"/>
      <c r="F370" s="44"/>
    </row>
    <row r="371" spans="3:6" ht="14.1" customHeight="1" x14ac:dyDescent="0.2">
      <c r="C371" s="41"/>
      <c r="D371" s="42"/>
      <c r="E371" s="43"/>
      <c r="F371" s="44"/>
    </row>
    <row r="372" spans="3:6" ht="14.1" customHeight="1" x14ac:dyDescent="0.2">
      <c r="C372" s="41"/>
      <c r="D372" s="42"/>
      <c r="E372" s="43"/>
      <c r="F372" s="44"/>
    </row>
    <row r="373" spans="3:6" ht="14.1" customHeight="1" x14ac:dyDescent="0.2">
      <c r="C373" s="41"/>
      <c r="D373" s="42"/>
      <c r="E373" s="43"/>
      <c r="F373" s="44"/>
    </row>
    <row r="374" spans="3:6" ht="14.1" customHeight="1" x14ac:dyDescent="0.2">
      <c r="C374" s="41"/>
      <c r="D374" s="42"/>
      <c r="E374" s="43"/>
      <c r="F374" s="44"/>
    </row>
    <row r="375" spans="3:6" ht="14.1" customHeight="1" x14ac:dyDescent="0.2">
      <c r="C375" s="41"/>
      <c r="D375" s="42"/>
      <c r="E375" s="43"/>
      <c r="F375" s="44"/>
    </row>
    <row r="376" spans="3:6" ht="14.1" customHeight="1" x14ac:dyDescent="0.2">
      <c r="C376" s="41"/>
      <c r="D376" s="42"/>
      <c r="E376" s="43"/>
      <c r="F376" s="44"/>
    </row>
    <row r="377" spans="3:6" ht="14.1" customHeight="1" x14ac:dyDescent="0.2">
      <c r="C377" s="41"/>
      <c r="D377" s="42"/>
      <c r="E377" s="43"/>
      <c r="F377" s="44"/>
    </row>
    <row r="378" spans="3:6" ht="14.1" customHeight="1" x14ac:dyDescent="0.2">
      <c r="C378" s="41"/>
      <c r="D378" s="42"/>
      <c r="E378" s="43"/>
      <c r="F378" s="44"/>
    </row>
    <row r="379" spans="3:6" ht="14.1" customHeight="1" x14ac:dyDescent="0.2">
      <c r="C379" s="41"/>
      <c r="D379" s="42"/>
      <c r="E379" s="43"/>
      <c r="F379" s="44"/>
    </row>
    <row r="380" spans="3:6" ht="14.1" customHeight="1" x14ac:dyDescent="0.2">
      <c r="C380" s="41"/>
      <c r="D380" s="42"/>
      <c r="E380" s="43"/>
      <c r="F380" s="44"/>
    </row>
    <row r="381" spans="3:6" ht="14.1" customHeight="1" x14ac:dyDescent="0.2">
      <c r="C381" s="41"/>
      <c r="D381" s="42"/>
      <c r="E381" s="43"/>
      <c r="F381" s="44"/>
    </row>
    <row r="382" spans="3:6" ht="14.1" customHeight="1" x14ac:dyDescent="0.2">
      <c r="C382" s="41"/>
      <c r="D382" s="42"/>
      <c r="E382" s="43"/>
      <c r="F382" s="44"/>
    </row>
    <row r="383" spans="3:6" ht="14.1" customHeight="1" x14ac:dyDescent="0.2">
      <c r="C383" s="41"/>
      <c r="D383" s="42"/>
      <c r="E383" s="43"/>
      <c r="F383" s="44"/>
    </row>
    <row r="384" spans="3:6" ht="14.1" customHeight="1" x14ac:dyDescent="0.2">
      <c r="C384" s="41"/>
      <c r="D384" s="42"/>
      <c r="E384" s="43"/>
      <c r="F384" s="44"/>
    </row>
    <row r="385" spans="3:6" ht="14.1" customHeight="1" x14ac:dyDescent="0.2">
      <c r="C385" s="41"/>
      <c r="D385" s="42"/>
      <c r="E385" s="43"/>
      <c r="F385" s="44"/>
    </row>
    <row r="386" spans="3:6" ht="14.1" customHeight="1" x14ac:dyDescent="0.2">
      <c r="C386" s="41"/>
      <c r="D386" s="42"/>
      <c r="E386" s="43"/>
      <c r="F386" s="44"/>
    </row>
    <row r="387" spans="3:6" ht="14.1" customHeight="1" x14ac:dyDescent="0.2">
      <c r="C387" s="41"/>
      <c r="D387" s="42"/>
      <c r="E387" s="43"/>
      <c r="F387" s="44"/>
    </row>
    <row r="388" spans="3:6" ht="14.1" customHeight="1" x14ac:dyDescent="0.2">
      <c r="C388" s="41"/>
      <c r="D388" s="42"/>
      <c r="E388" s="43"/>
      <c r="F388" s="44"/>
    </row>
    <row r="389" spans="3:6" ht="14.1" customHeight="1" x14ac:dyDescent="0.2">
      <c r="C389" s="41"/>
      <c r="D389" s="42"/>
      <c r="E389" s="43"/>
      <c r="F389" s="44"/>
    </row>
    <row r="390" spans="3:6" ht="14.1" customHeight="1" x14ac:dyDescent="0.2">
      <c r="C390" s="41"/>
      <c r="D390" s="42"/>
      <c r="E390" s="43"/>
      <c r="F390" s="44"/>
    </row>
    <row r="391" spans="3:6" ht="14.1" customHeight="1" x14ac:dyDescent="0.2">
      <c r="C391" s="41"/>
      <c r="D391" s="42"/>
      <c r="E391" s="43"/>
      <c r="F391" s="44"/>
    </row>
    <row r="392" spans="3:6" ht="14.1" customHeight="1" x14ac:dyDescent="0.2">
      <c r="C392" s="41"/>
      <c r="D392" s="42"/>
      <c r="E392" s="43"/>
      <c r="F392" s="44"/>
    </row>
    <row r="393" spans="3:6" ht="14.1" customHeight="1" x14ac:dyDescent="0.2">
      <c r="C393" s="41"/>
      <c r="D393" s="42"/>
      <c r="E393" s="43"/>
      <c r="F393" s="44"/>
    </row>
    <row r="394" spans="3:6" ht="14.1" customHeight="1" x14ac:dyDescent="0.2">
      <c r="C394" s="41"/>
      <c r="D394" s="42"/>
      <c r="E394" s="43"/>
      <c r="F394" s="44"/>
    </row>
    <row r="395" spans="3:6" ht="14.1" customHeight="1" x14ac:dyDescent="0.2">
      <c r="C395" s="41"/>
      <c r="D395" s="42"/>
      <c r="E395" s="43"/>
      <c r="F395" s="44"/>
    </row>
    <row r="396" spans="3:6" ht="14.1" customHeight="1" x14ac:dyDescent="0.2">
      <c r="C396" s="41"/>
      <c r="D396" s="42"/>
      <c r="E396" s="43"/>
      <c r="F396" s="44"/>
    </row>
    <row r="397" spans="3:6" ht="14.1" customHeight="1" x14ac:dyDescent="0.2">
      <c r="C397" s="41"/>
      <c r="D397" s="42"/>
      <c r="E397" s="43"/>
      <c r="F397" s="44"/>
    </row>
    <row r="398" spans="3:6" ht="14.1" customHeight="1" x14ac:dyDescent="0.2">
      <c r="C398" s="41"/>
      <c r="D398" s="42"/>
      <c r="E398" s="43"/>
      <c r="F398" s="44"/>
    </row>
    <row r="399" spans="3:6" ht="14.1" customHeight="1" x14ac:dyDescent="0.2">
      <c r="C399" s="41"/>
      <c r="D399" s="42"/>
      <c r="E399" s="43"/>
      <c r="F399" s="44"/>
    </row>
    <row r="400" spans="3:6" ht="14.1" customHeight="1" x14ac:dyDescent="0.2">
      <c r="C400" s="41"/>
      <c r="D400" s="42"/>
      <c r="E400" s="43"/>
      <c r="F400" s="44"/>
    </row>
    <row r="401" spans="3:6" ht="14.1" customHeight="1" x14ac:dyDescent="0.2">
      <c r="C401" s="41"/>
      <c r="D401" s="42"/>
      <c r="E401" s="43"/>
      <c r="F401" s="44"/>
    </row>
    <row r="402" spans="3:6" ht="14.1" customHeight="1" x14ac:dyDescent="0.2">
      <c r="C402" s="41"/>
      <c r="D402" s="42"/>
      <c r="E402" s="43"/>
      <c r="F402" s="44"/>
    </row>
    <row r="403" spans="3:6" ht="14.1" customHeight="1" x14ac:dyDescent="0.2">
      <c r="C403" s="41"/>
      <c r="D403" s="42"/>
      <c r="E403" s="43"/>
      <c r="F403" s="44"/>
    </row>
    <row r="404" spans="3:6" ht="14.1" customHeight="1" x14ac:dyDescent="0.2">
      <c r="C404" s="41"/>
      <c r="D404" s="42"/>
      <c r="E404" s="43"/>
      <c r="F404" s="44"/>
    </row>
    <row r="405" spans="3:6" ht="14.1" customHeight="1" x14ac:dyDescent="0.2">
      <c r="C405" s="41"/>
      <c r="D405" s="42"/>
      <c r="E405" s="43"/>
      <c r="F405" s="44"/>
    </row>
    <row r="406" spans="3:6" ht="14.1" customHeight="1" x14ac:dyDescent="0.2">
      <c r="C406" s="41"/>
      <c r="D406" s="42"/>
      <c r="E406" s="43"/>
      <c r="F406" s="44"/>
    </row>
    <row r="407" spans="3:6" ht="14.1" customHeight="1" x14ac:dyDescent="0.2">
      <c r="C407" s="41"/>
      <c r="D407" s="42"/>
      <c r="E407" s="43"/>
      <c r="F407" s="44"/>
    </row>
    <row r="408" spans="3:6" ht="14.1" customHeight="1" x14ac:dyDescent="0.2">
      <c r="C408" s="41"/>
      <c r="D408" s="42"/>
      <c r="E408" s="43"/>
      <c r="F408" s="44"/>
    </row>
    <row r="409" spans="3:6" ht="14.1" customHeight="1" x14ac:dyDescent="0.2">
      <c r="C409" s="41"/>
      <c r="D409" s="42"/>
      <c r="E409" s="43"/>
      <c r="F409" s="44"/>
    </row>
    <row r="410" spans="3:6" ht="14.1" customHeight="1" x14ac:dyDescent="0.2">
      <c r="C410" s="41"/>
      <c r="D410" s="42"/>
      <c r="E410" s="43"/>
      <c r="F410" s="44"/>
    </row>
    <row r="411" spans="3:6" ht="14.1" customHeight="1" x14ac:dyDescent="0.2">
      <c r="C411" s="41"/>
      <c r="D411" s="42"/>
      <c r="E411" s="43"/>
      <c r="F411" s="44"/>
    </row>
    <row r="412" spans="3:6" ht="14.1" customHeight="1" x14ac:dyDescent="0.2">
      <c r="C412" s="41"/>
      <c r="D412" s="42"/>
      <c r="E412" s="43"/>
      <c r="F412" s="44"/>
    </row>
    <row r="413" spans="3:6" ht="14.1" customHeight="1" x14ac:dyDescent="0.2">
      <c r="C413" s="41"/>
      <c r="D413" s="42"/>
      <c r="E413" s="43"/>
      <c r="F413" s="44"/>
    </row>
    <row r="414" spans="3:6" ht="14.1" customHeight="1" x14ac:dyDescent="0.2">
      <c r="C414" s="41"/>
      <c r="D414" s="42"/>
      <c r="E414" s="43"/>
      <c r="F414" s="44"/>
    </row>
    <row r="415" spans="3:6" ht="14.1" customHeight="1" x14ac:dyDescent="0.2">
      <c r="C415" s="41"/>
      <c r="D415" s="42"/>
      <c r="E415" s="43"/>
      <c r="F415" s="44"/>
    </row>
    <row r="416" spans="3:6" ht="14.1" customHeight="1" x14ac:dyDescent="0.2">
      <c r="C416" s="41"/>
      <c r="D416" s="42"/>
      <c r="E416" s="43"/>
      <c r="F416" s="44"/>
    </row>
    <row r="417" spans="3:6" ht="14.1" customHeight="1" x14ac:dyDescent="0.2">
      <c r="C417" s="41"/>
      <c r="D417" s="42"/>
      <c r="E417" s="43"/>
      <c r="F417" s="44"/>
    </row>
    <row r="418" spans="3:6" ht="14.1" customHeight="1" x14ac:dyDescent="0.2">
      <c r="C418" s="41"/>
      <c r="D418" s="42"/>
      <c r="E418" s="43"/>
      <c r="F418" s="44"/>
    </row>
    <row r="419" spans="3:6" ht="14.1" customHeight="1" x14ac:dyDescent="0.2">
      <c r="C419" s="41"/>
      <c r="D419" s="42"/>
      <c r="E419" s="43"/>
      <c r="F419" s="44"/>
    </row>
    <row r="420" spans="3:6" ht="14.1" customHeight="1" x14ac:dyDescent="0.2">
      <c r="C420" s="41"/>
      <c r="D420" s="42"/>
      <c r="E420" s="43"/>
      <c r="F420" s="44"/>
    </row>
    <row r="421" spans="3:6" ht="14.1" customHeight="1" x14ac:dyDescent="0.2">
      <c r="C421" s="41"/>
      <c r="D421" s="42"/>
      <c r="E421" s="43"/>
      <c r="F421" s="44"/>
    </row>
    <row r="422" spans="3:6" ht="14.1" customHeight="1" x14ac:dyDescent="0.2">
      <c r="C422" s="41"/>
      <c r="D422" s="42"/>
      <c r="E422" s="43"/>
      <c r="F422" s="44"/>
    </row>
    <row r="423" spans="3:6" ht="14.1" customHeight="1" x14ac:dyDescent="0.2">
      <c r="C423" s="41"/>
      <c r="D423" s="42"/>
      <c r="E423" s="43"/>
      <c r="F423" s="44"/>
    </row>
    <row r="424" spans="3:6" ht="14.1" customHeight="1" x14ac:dyDescent="0.2">
      <c r="C424" s="41"/>
      <c r="D424" s="42"/>
      <c r="E424" s="43"/>
      <c r="F424" s="44"/>
    </row>
    <row r="425" spans="3:6" ht="14.1" customHeight="1" x14ac:dyDescent="0.2">
      <c r="C425" s="41"/>
      <c r="D425" s="42"/>
      <c r="E425" s="43"/>
      <c r="F425" s="44"/>
    </row>
    <row r="426" spans="3:6" ht="14.1" customHeight="1" x14ac:dyDescent="0.2">
      <c r="C426" s="41"/>
      <c r="D426" s="42"/>
      <c r="E426" s="43"/>
      <c r="F426" s="44"/>
    </row>
    <row r="427" spans="3:6" ht="14.1" customHeight="1" x14ac:dyDescent="0.2">
      <c r="C427" s="41"/>
      <c r="D427" s="42"/>
      <c r="E427" s="43"/>
      <c r="F427" s="44"/>
    </row>
    <row r="428" spans="3:6" ht="14.1" customHeight="1" x14ac:dyDescent="0.2">
      <c r="C428" s="41"/>
      <c r="D428" s="42"/>
      <c r="E428" s="43"/>
      <c r="F428" s="44"/>
    </row>
    <row r="429" spans="3:6" ht="14.1" customHeight="1" x14ac:dyDescent="0.2">
      <c r="C429" s="41"/>
      <c r="D429" s="42"/>
      <c r="E429" s="43"/>
      <c r="F429" s="44"/>
    </row>
    <row r="430" spans="3:6" ht="14.1" customHeight="1" x14ac:dyDescent="0.2">
      <c r="C430" s="41"/>
      <c r="D430" s="42"/>
      <c r="E430" s="43"/>
      <c r="F430" s="44"/>
    </row>
    <row r="431" spans="3:6" ht="14.1" customHeight="1" x14ac:dyDescent="0.2">
      <c r="C431" s="41"/>
      <c r="D431" s="42"/>
      <c r="E431" s="43"/>
      <c r="F431" s="44"/>
    </row>
    <row r="432" spans="3:6" ht="14.1" customHeight="1" x14ac:dyDescent="0.2">
      <c r="C432" s="41"/>
      <c r="D432" s="42"/>
      <c r="E432" s="43"/>
      <c r="F432" s="44"/>
    </row>
    <row r="433" spans="3:6" ht="14.1" customHeight="1" x14ac:dyDescent="0.2">
      <c r="C433" s="41"/>
      <c r="D433" s="42"/>
      <c r="E433" s="43"/>
      <c r="F433" s="44"/>
    </row>
    <row r="434" spans="3:6" ht="14.1" customHeight="1" x14ac:dyDescent="0.2">
      <c r="C434" s="41"/>
      <c r="D434" s="42"/>
      <c r="E434" s="43"/>
      <c r="F434" s="44"/>
    </row>
    <row r="435" spans="3:6" ht="14.1" customHeight="1" x14ac:dyDescent="0.2">
      <c r="C435" s="41"/>
      <c r="D435" s="42"/>
      <c r="E435" s="43"/>
      <c r="F435" s="44"/>
    </row>
    <row r="436" spans="3:6" ht="14.1" customHeight="1" x14ac:dyDescent="0.2">
      <c r="C436" s="41"/>
      <c r="D436" s="42"/>
      <c r="E436" s="43"/>
      <c r="F436" s="44"/>
    </row>
    <row r="437" spans="3:6" ht="14.1" customHeight="1" x14ac:dyDescent="0.2">
      <c r="C437" s="41"/>
      <c r="D437" s="42"/>
      <c r="E437" s="43"/>
      <c r="F437" s="44"/>
    </row>
    <row r="438" spans="3:6" ht="14.1" customHeight="1" x14ac:dyDescent="0.2">
      <c r="C438" s="41"/>
      <c r="D438" s="42"/>
      <c r="E438" s="43"/>
      <c r="F438" s="44"/>
    </row>
    <row r="439" spans="3:6" ht="14.1" customHeight="1" x14ac:dyDescent="0.2">
      <c r="C439" s="41"/>
      <c r="D439" s="42"/>
      <c r="E439" s="43"/>
      <c r="F439" s="44"/>
    </row>
    <row r="440" spans="3:6" ht="14.1" customHeight="1" x14ac:dyDescent="0.2">
      <c r="C440" s="41"/>
      <c r="D440" s="42"/>
      <c r="E440" s="43"/>
      <c r="F440" s="44"/>
    </row>
    <row r="441" spans="3:6" ht="14.1" customHeight="1" x14ac:dyDescent="0.2">
      <c r="C441" s="41"/>
      <c r="D441" s="42"/>
      <c r="E441" s="43"/>
      <c r="F441" s="44"/>
    </row>
    <row r="442" spans="3:6" ht="14.1" customHeight="1" x14ac:dyDescent="0.2">
      <c r="C442" s="41"/>
      <c r="D442" s="42"/>
      <c r="E442" s="43"/>
      <c r="F442" s="44"/>
    </row>
    <row r="443" spans="3:6" ht="14.1" customHeight="1" x14ac:dyDescent="0.2">
      <c r="C443" s="41"/>
      <c r="D443" s="42"/>
      <c r="E443" s="43"/>
      <c r="F443" s="44"/>
    </row>
    <row r="444" spans="3:6" ht="14.1" customHeight="1" x14ac:dyDescent="0.2">
      <c r="C444" s="41"/>
      <c r="D444" s="42"/>
      <c r="E444" s="43"/>
      <c r="F444" s="44"/>
    </row>
    <row r="445" spans="3:6" ht="14.1" customHeight="1" x14ac:dyDescent="0.2">
      <c r="C445" s="41"/>
      <c r="D445" s="42"/>
      <c r="E445" s="43"/>
      <c r="F445" s="44"/>
    </row>
    <row r="446" spans="3:6" ht="14.1" customHeight="1" x14ac:dyDescent="0.2">
      <c r="C446" s="41"/>
      <c r="D446" s="42"/>
      <c r="E446" s="43"/>
      <c r="F446" s="44"/>
    </row>
    <row r="447" spans="3:6" ht="14.1" customHeight="1" x14ac:dyDescent="0.2">
      <c r="C447" s="41"/>
      <c r="D447" s="42"/>
      <c r="E447" s="43"/>
      <c r="F447" s="44"/>
    </row>
    <row r="448" spans="3:6" ht="14.1" customHeight="1" x14ac:dyDescent="0.2">
      <c r="C448" s="41"/>
      <c r="D448" s="42"/>
      <c r="E448" s="43"/>
      <c r="F448" s="44"/>
    </row>
    <row r="449" spans="3:6" ht="14.1" customHeight="1" x14ac:dyDescent="0.2">
      <c r="C449" s="41"/>
      <c r="D449" s="42"/>
      <c r="E449" s="43"/>
      <c r="F449" s="44"/>
    </row>
    <row r="450" spans="3:6" ht="14.1" customHeight="1" x14ac:dyDescent="0.2">
      <c r="C450" s="41"/>
      <c r="D450" s="42"/>
      <c r="E450" s="43"/>
      <c r="F450" s="44"/>
    </row>
    <row r="451" spans="3:6" ht="14.1" customHeight="1" x14ac:dyDescent="0.2">
      <c r="C451" s="41"/>
      <c r="D451" s="42"/>
      <c r="E451" s="43"/>
      <c r="F451" s="44"/>
    </row>
    <row r="452" spans="3:6" ht="14.1" customHeight="1" x14ac:dyDescent="0.2">
      <c r="C452" s="41"/>
      <c r="D452" s="42"/>
      <c r="E452" s="43"/>
      <c r="F452" s="44"/>
    </row>
    <row r="453" spans="3:6" ht="14.1" customHeight="1" x14ac:dyDescent="0.2">
      <c r="C453" s="41"/>
      <c r="D453" s="42"/>
      <c r="E453" s="43"/>
      <c r="F453" s="44"/>
    </row>
    <row r="454" spans="3:6" ht="14.1" customHeight="1" x14ac:dyDescent="0.2">
      <c r="C454" s="41"/>
      <c r="D454" s="42"/>
      <c r="E454" s="43"/>
      <c r="F454" s="44"/>
    </row>
    <row r="455" spans="3:6" ht="14.1" customHeight="1" x14ac:dyDescent="0.2">
      <c r="C455" s="41"/>
      <c r="D455" s="42"/>
      <c r="E455" s="43"/>
      <c r="F455" s="44"/>
    </row>
    <row r="456" spans="3:6" ht="14.1" customHeight="1" x14ac:dyDescent="0.2">
      <c r="C456" s="41"/>
      <c r="D456" s="42"/>
      <c r="E456" s="43"/>
      <c r="F456" s="44"/>
    </row>
    <row r="457" spans="3:6" ht="14.1" customHeight="1" x14ac:dyDescent="0.2">
      <c r="C457" s="41"/>
      <c r="D457" s="42"/>
      <c r="E457" s="43"/>
      <c r="F457" s="44"/>
    </row>
    <row r="458" spans="3:6" ht="14.1" customHeight="1" x14ac:dyDescent="0.2">
      <c r="C458" s="41"/>
      <c r="D458" s="42"/>
      <c r="E458" s="43"/>
      <c r="F458" s="44"/>
    </row>
    <row r="459" spans="3:6" ht="14.1" customHeight="1" x14ac:dyDescent="0.2">
      <c r="C459" s="41"/>
      <c r="D459" s="42"/>
      <c r="E459" s="43"/>
      <c r="F459" s="44"/>
    </row>
    <row r="460" spans="3:6" ht="14.1" customHeight="1" x14ac:dyDescent="0.2">
      <c r="C460" s="41"/>
      <c r="D460" s="42"/>
      <c r="E460" s="43"/>
      <c r="F460" s="44"/>
    </row>
    <row r="461" spans="3:6" ht="14.1" customHeight="1" x14ac:dyDescent="0.2">
      <c r="C461" s="41"/>
      <c r="D461" s="42"/>
      <c r="E461" s="43"/>
      <c r="F461" s="44"/>
    </row>
    <row r="462" spans="3:6" ht="14.1" customHeight="1" x14ac:dyDescent="0.2">
      <c r="C462" s="41"/>
      <c r="D462" s="42"/>
      <c r="E462" s="43"/>
      <c r="F462" s="44"/>
    </row>
    <row r="463" spans="3:6" ht="14.1" customHeight="1" x14ac:dyDescent="0.2">
      <c r="C463" s="41"/>
      <c r="D463" s="42"/>
      <c r="E463" s="43"/>
      <c r="F463" s="44"/>
    </row>
    <row r="464" spans="3:6" ht="14.1" customHeight="1" x14ac:dyDescent="0.2">
      <c r="C464" s="41"/>
      <c r="D464" s="42"/>
      <c r="E464" s="43"/>
      <c r="F464" s="44"/>
    </row>
    <row r="465" spans="3:6" ht="14.1" customHeight="1" x14ac:dyDescent="0.2">
      <c r="C465" s="41"/>
      <c r="D465" s="42"/>
      <c r="E465" s="43"/>
      <c r="F465" s="44"/>
    </row>
    <row r="466" spans="3:6" ht="14.1" customHeight="1" x14ac:dyDescent="0.2">
      <c r="C466" s="41"/>
      <c r="D466" s="42"/>
      <c r="E466" s="43"/>
      <c r="F466" s="44"/>
    </row>
    <row r="467" spans="3:6" ht="14.1" customHeight="1" x14ac:dyDescent="0.2">
      <c r="C467" s="41"/>
      <c r="D467" s="42"/>
      <c r="E467" s="43"/>
      <c r="F467" s="44"/>
    </row>
    <row r="468" spans="3:6" ht="14.1" customHeight="1" x14ac:dyDescent="0.2">
      <c r="C468" s="41"/>
      <c r="D468" s="42"/>
      <c r="E468" s="43"/>
      <c r="F468" s="44"/>
    </row>
    <row r="469" spans="3:6" ht="14.1" customHeight="1" x14ac:dyDescent="0.2">
      <c r="C469" s="41"/>
      <c r="D469" s="42"/>
      <c r="E469" s="43"/>
      <c r="F469" s="44"/>
    </row>
    <row r="470" spans="3:6" ht="14.1" customHeight="1" x14ac:dyDescent="0.2">
      <c r="C470" s="41"/>
      <c r="D470" s="42"/>
      <c r="E470" s="43"/>
      <c r="F470" s="44"/>
    </row>
    <row r="471" spans="3:6" ht="14.1" customHeight="1" x14ac:dyDescent="0.2">
      <c r="C471" s="41"/>
      <c r="D471" s="42"/>
      <c r="E471" s="43"/>
      <c r="F471" s="44"/>
    </row>
    <row r="472" spans="3:6" ht="14.1" customHeight="1" x14ac:dyDescent="0.2">
      <c r="C472" s="41"/>
      <c r="D472" s="42"/>
      <c r="E472" s="43"/>
      <c r="F472" s="44"/>
    </row>
    <row r="473" spans="3:6" ht="14.1" customHeight="1" x14ac:dyDescent="0.2">
      <c r="C473" s="41"/>
      <c r="D473" s="42"/>
      <c r="E473" s="43"/>
      <c r="F473" s="44"/>
    </row>
    <row r="474" spans="3:6" ht="14.1" customHeight="1" x14ac:dyDescent="0.2">
      <c r="C474" s="41"/>
      <c r="D474" s="42"/>
      <c r="E474" s="43"/>
      <c r="F474" s="44"/>
    </row>
    <row r="475" spans="3:6" ht="14.1" customHeight="1" x14ac:dyDescent="0.2">
      <c r="C475" s="41"/>
      <c r="D475" s="42"/>
      <c r="E475" s="43"/>
      <c r="F475" s="44"/>
    </row>
    <row r="476" spans="3:6" ht="14.1" customHeight="1" x14ac:dyDescent="0.2">
      <c r="C476" s="41"/>
      <c r="D476" s="42"/>
      <c r="E476" s="43"/>
      <c r="F476" s="44"/>
    </row>
    <row r="477" spans="3:6" ht="14.1" customHeight="1" x14ac:dyDescent="0.2">
      <c r="C477" s="41"/>
      <c r="D477" s="42"/>
      <c r="E477" s="43"/>
      <c r="F477" s="44"/>
    </row>
    <row r="478" spans="3:6" ht="14.1" customHeight="1" x14ac:dyDescent="0.2">
      <c r="C478" s="41"/>
      <c r="D478" s="42"/>
      <c r="E478" s="43"/>
      <c r="F478" s="44"/>
    </row>
    <row r="479" spans="3:6" ht="14.1" customHeight="1" x14ac:dyDescent="0.2">
      <c r="C479" s="41"/>
      <c r="D479" s="42"/>
      <c r="E479" s="43"/>
      <c r="F479" s="44"/>
    </row>
    <row r="480" spans="3:6" ht="14.1" customHeight="1" x14ac:dyDescent="0.2">
      <c r="C480" s="41"/>
      <c r="D480" s="42"/>
      <c r="E480" s="43"/>
      <c r="F480" s="44"/>
    </row>
    <row r="481" spans="3:6" ht="14.1" customHeight="1" x14ac:dyDescent="0.2">
      <c r="C481" s="41"/>
      <c r="D481" s="42"/>
      <c r="E481" s="43"/>
      <c r="F481" s="44"/>
    </row>
    <row r="482" spans="3:6" ht="14.1" customHeight="1" x14ac:dyDescent="0.2">
      <c r="C482" s="41"/>
      <c r="D482" s="42"/>
      <c r="E482" s="43"/>
      <c r="F482" s="44"/>
    </row>
    <row r="483" spans="3:6" ht="14.1" customHeight="1" x14ac:dyDescent="0.2">
      <c r="C483" s="41"/>
      <c r="D483" s="42"/>
      <c r="E483" s="43"/>
      <c r="F483" s="44"/>
    </row>
    <row r="484" spans="3:6" ht="14.1" customHeight="1" x14ac:dyDescent="0.2">
      <c r="C484" s="41"/>
      <c r="D484" s="42"/>
      <c r="E484" s="43"/>
      <c r="F484" s="44"/>
    </row>
    <row r="485" spans="3:6" ht="14.1" customHeight="1" x14ac:dyDescent="0.2">
      <c r="C485" s="41"/>
      <c r="D485" s="42"/>
      <c r="E485" s="43"/>
      <c r="F485" s="44"/>
    </row>
    <row r="486" spans="3:6" ht="14.1" customHeight="1" x14ac:dyDescent="0.2">
      <c r="C486" s="41"/>
      <c r="D486" s="42"/>
      <c r="E486" s="43"/>
      <c r="F486" s="44"/>
    </row>
    <row r="487" spans="3:6" ht="14.1" customHeight="1" x14ac:dyDescent="0.2">
      <c r="C487" s="41"/>
      <c r="D487" s="42"/>
      <c r="E487" s="43"/>
      <c r="F487" s="44"/>
    </row>
    <row r="488" spans="3:6" ht="14.1" customHeight="1" x14ac:dyDescent="0.2">
      <c r="C488" s="41"/>
      <c r="D488" s="42"/>
      <c r="E488" s="43"/>
      <c r="F488" s="44"/>
    </row>
    <row r="489" spans="3:6" ht="14.1" customHeight="1" x14ac:dyDescent="0.2">
      <c r="C489" s="41"/>
      <c r="D489" s="42"/>
      <c r="E489" s="43"/>
      <c r="F489" s="44"/>
    </row>
    <row r="490" spans="3:6" ht="14.1" customHeight="1" x14ac:dyDescent="0.2">
      <c r="C490" s="41"/>
      <c r="D490" s="42"/>
      <c r="E490" s="43"/>
      <c r="F490" s="44"/>
    </row>
    <row r="491" spans="3:6" ht="14.1" customHeight="1" x14ac:dyDescent="0.2">
      <c r="C491" s="41"/>
      <c r="D491" s="42"/>
      <c r="E491" s="43"/>
      <c r="F491" s="44"/>
    </row>
    <row r="492" spans="3:6" ht="14.1" customHeight="1" x14ac:dyDescent="0.2">
      <c r="C492" s="41"/>
      <c r="D492" s="42"/>
      <c r="E492" s="43"/>
      <c r="F492" s="44"/>
    </row>
    <row r="493" spans="3:6" ht="14.1" customHeight="1" x14ac:dyDescent="0.2">
      <c r="C493" s="41"/>
      <c r="D493" s="42"/>
      <c r="E493" s="43"/>
      <c r="F493" s="44"/>
    </row>
    <row r="494" spans="3:6" ht="14.1" customHeight="1" x14ac:dyDescent="0.2">
      <c r="C494" s="41"/>
      <c r="D494" s="42"/>
      <c r="E494" s="43"/>
      <c r="F494" s="44"/>
    </row>
    <row r="495" spans="3:6" ht="14.1" customHeight="1" x14ac:dyDescent="0.2">
      <c r="C495" s="41"/>
      <c r="D495" s="42"/>
      <c r="E495" s="43"/>
      <c r="F495" s="44"/>
    </row>
    <row r="496" spans="3:6" ht="14.1" customHeight="1" x14ac:dyDescent="0.2">
      <c r="C496" s="41"/>
      <c r="D496" s="42"/>
      <c r="E496" s="43"/>
      <c r="F496" s="44"/>
    </row>
    <row r="497" spans="3:6" ht="14.1" customHeight="1" x14ac:dyDescent="0.2">
      <c r="C497" s="41"/>
      <c r="D497" s="42"/>
      <c r="E497" s="43"/>
      <c r="F497" s="44"/>
    </row>
    <row r="498" spans="3:6" ht="14.1" customHeight="1" x14ac:dyDescent="0.2">
      <c r="C498" s="41"/>
      <c r="D498" s="42"/>
      <c r="E498" s="43"/>
      <c r="F498" s="44"/>
    </row>
    <row r="499" spans="3:6" ht="14.1" customHeight="1" x14ac:dyDescent="0.2">
      <c r="C499" s="41"/>
      <c r="D499" s="42"/>
      <c r="E499" s="43"/>
      <c r="F499" s="44"/>
    </row>
    <row r="500" spans="3:6" ht="14.1" customHeight="1" x14ac:dyDescent="0.2">
      <c r="C500" s="41"/>
      <c r="D500" s="42"/>
      <c r="E500" s="43"/>
      <c r="F500" s="44"/>
    </row>
    <row r="501" spans="3:6" ht="14.1" customHeight="1" x14ac:dyDescent="0.2">
      <c r="C501" s="41"/>
      <c r="D501" s="42"/>
      <c r="E501" s="43"/>
      <c r="F501" s="44"/>
    </row>
    <row r="502" spans="3:6" ht="14.1" customHeight="1" x14ac:dyDescent="0.2">
      <c r="C502" s="41"/>
      <c r="D502" s="42"/>
      <c r="E502" s="43"/>
      <c r="F502" s="44"/>
    </row>
    <row r="503" spans="3:6" ht="14.1" customHeight="1" x14ac:dyDescent="0.2">
      <c r="C503" s="41"/>
      <c r="D503" s="42"/>
      <c r="E503" s="43"/>
      <c r="F503" s="44"/>
    </row>
    <row r="504" spans="3:6" ht="14.1" customHeight="1" x14ac:dyDescent="0.2">
      <c r="C504" s="41"/>
      <c r="D504" s="42"/>
      <c r="E504" s="43"/>
      <c r="F504" s="44"/>
    </row>
    <row r="505" spans="3:6" ht="14.1" customHeight="1" x14ac:dyDescent="0.2">
      <c r="C505" s="41"/>
      <c r="D505" s="42"/>
      <c r="E505" s="43"/>
      <c r="F505" s="44"/>
    </row>
    <row r="506" spans="3:6" ht="14.1" customHeight="1" x14ac:dyDescent="0.2">
      <c r="C506" s="41"/>
      <c r="D506" s="42"/>
      <c r="E506" s="43"/>
      <c r="F506" s="44"/>
    </row>
    <row r="507" spans="3:6" ht="14.1" customHeight="1" x14ac:dyDescent="0.2">
      <c r="C507" s="41"/>
      <c r="D507" s="42"/>
      <c r="E507" s="43"/>
      <c r="F507" s="44"/>
    </row>
    <row r="508" spans="3:6" ht="14.1" customHeight="1" x14ac:dyDescent="0.2">
      <c r="C508" s="41"/>
      <c r="D508" s="42"/>
      <c r="E508" s="43"/>
      <c r="F508" s="44"/>
    </row>
    <row r="509" spans="3:6" ht="14.1" customHeight="1" x14ac:dyDescent="0.2">
      <c r="C509" s="41"/>
      <c r="D509" s="42"/>
      <c r="E509" s="43"/>
      <c r="F509" s="44"/>
    </row>
    <row r="510" spans="3:6" ht="14.1" customHeight="1" x14ac:dyDescent="0.2">
      <c r="C510" s="41"/>
      <c r="D510" s="42"/>
      <c r="E510" s="43"/>
      <c r="F510" s="44"/>
    </row>
    <row r="511" spans="3:6" ht="14.1" customHeight="1" x14ac:dyDescent="0.2">
      <c r="C511" s="41"/>
      <c r="D511" s="42"/>
      <c r="E511" s="43"/>
      <c r="F511" s="44"/>
    </row>
    <row r="512" spans="3:6" ht="14.1" customHeight="1" x14ac:dyDescent="0.2">
      <c r="C512" s="41"/>
      <c r="D512" s="42"/>
      <c r="E512" s="43"/>
      <c r="F512" s="44"/>
    </row>
    <row r="513" spans="3:6" ht="14.1" customHeight="1" x14ac:dyDescent="0.2">
      <c r="C513" s="41"/>
      <c r="D513" s="42"/>
      <c r="E513" s="43"/>
      <c r="F513" s="44"/>
    </row>
    <row r="514" spans="3:6" ht="14.1" customHeight="1" x14ac:dyDescent="0.2">
      <c r="C514" s="41"/>
      <c r="D514" s="42"/>
      <c r="E514" s="43"/>
      <c r="F514" s="44"/>
    </row>
    <row r="515" spans="3:6" ht="14.1" customHeight="1" x14ac:dyDescent="0.2">
      <c r="C515" s="41"/>
      <c r="D515" s="42"/>
      <c r="E515" s="43"/>
      <c r="F515" s="44"/>
    </row>
    <row r="516" spans="3:6" ht="14.1" customHeight="1" x14ac:dyDescent="0.2">
      <c r="C516" s="41"/>
      <c r="D516" s="42"/>
      <c r="E516" s="43"/>
      <c r="F516" s="44"/>
    </row>
    <row r="517" spans="3:6" ht="14.1" customHeight="1" x14ac:dyDescent="0.2">
      <c r="C517" s="41"/>
      <c r="D517" s="42"/>
      <c r="E517" s="43"/>
      <c r="F517" s="44"/>
    </row>
    <row r="518" spans="3:6" ht="14.1" customHeight="1" x14ac:dyDescent="0.2">
      <c r="C518" s="41"/>
      <c r="D518" s="42"/>
      <c r="E518" s="43"/>
      <c r="F518" s="44"/>
    </row>
    <row r="519" spans="3:6" ht="14.1" customHeight="1" x14ac:dyDescent="0.2">
      <c r="C519" s="41"/>
      <c r="D519" s="42"/>
      <c r="E519" s="43"/>
      <c r="F519" s="44"/>
    </row>
    <row r="520" spans="3:6" ht="14.1" customHeight="1" x14ac:dyDescent="0.2">
      <c r="C520" s="41"/>
      <c r="D520" s="42"/>
      <c r="E520" s="43"/>
      <c r="F520" s="44"/>
    </row>
    <row r="521" spans="3:6" ht="14.1" customHeight="1" x14ac:dyDescent="0.2">
      <c r="C521" s="41"/>
      <c r="D521" s="42"/>
      <c r="E521" s="43"/>
      <c r="F521" s="44"/>
    </row>
    <row r="522" spans="3:6" ht="14.1" customHeight="1" x14ac:dyDescent="0.2">
      <c r="C522" s="41"/>
      <c r="D522" s="42"/>
      <c r="E522" s="43"/>
      <c r="F522" s="44"/>
    </row>
    <row r="523" spans="3:6" ht="14.1" customHeight="1" x14ac:dyDescent="0.2">
      <c r="C523" s="41"/>
      <c r="D523" s="42"/>
      <c r="E523" s="43"/>
      <c r="F523" s="44"/>
    </row>
    <row r="524" spans="3:6" ht="14.1" customHeight="1" x14ac:dyDescent="0.2">
      <c r="C524" s="41"/>
      <c r="D524" s="42"/>
      <c r="E524" s="43"/>
      <c r="F524" s="44"/>
    </row>
    <row r="525" spans="3:6" ht="14.1" customHeight="1" x14ac:dyDescent="0.2">
      <c r="C525" s="41"/>
      <c r="D525" s="42"/>
      <c r="E525" s="43"/>
      <c r="F525" s="44"/>
    </row>
    <row r="526" spans="3:6" ht="14.1" customHeight="1" x14ac:dyDescent="0.2">
      <c r="C526" s="41"/>
      <c r="D526" s="42"/>
      <c r="E526" s="43"/>
      <c r="F526" s="44"/>
    </row>
    <row r="527" spans="3:6" ht="14.1" customHeight="1" x14ac:dyDescent="0.2">
      <c r="C527" s="41"/>
      <c r="D527" s="42"/>
      <c r="E527" s="43"/>
      <c r="F527" s="44"/>
    </row>
    <row r="528" spans="3:6" ht="14.1" customHeight="1" x14ac:dyDescent="0.2">
      <c r="C528" s="41"/>
      <c r="D528" s="42"/>
      <c r="E528" s="43"/>
      <c r="F528" s="44"/>
    </row>
    <row r="529" spans="3:6" ht="14.1" customHeight="1" x14ac:dyDescent="0.2">
      <c r="C529" s="41"/>
      <c r="D529" s="42"/>
      <c r="E529" s="43"/>
      <c r="F529" s="44"/>
    </row>
    <row r="530" spans="3:6" ht="14.1" customHeight="1" x14ac:dyDescent="0.2">
      <c r="C530" s="41"/>
      <c r="D530" s="42"/>
      <c r="E530" s="43"/>
      <c r="F530" s="44"/>
    </row>
    <row r="531" spans="3:6" ht="14.1" customHeight="1" x14ac:dyDescent="0.2">
      <c r="C531" s="41"/>
      <c r="D531" s="42"/>
      <c r="E531" s="43"/>
      <c r="F531" s="44"/>
    </row>
    <row r="532" spans="3:6" ht="14.1" customHeight="1" x14ac:dyDescent="0.2">
      <c r="C532" s="41"/>
      <c r="D532" s="42"/>
      <c r="E532" s="43"/>
      <c r="F532" s="44"/>
    </row>
    <row r="533" spans="3:6" ht="14.1" customHeight="1" x14ac:dyDescent="0.2">
      <c r="C533" s="41"/>
      <c r="D533" s="42"/>
      <c r="E533" s="43"/>
      <c r="F533" s="44"/>
    </row>
    <row r="534" spans="3:6" ht="14.1" customHeight="1" x14ac:dyDescent="0.2">
      <c r="C534" s="41"/>
      <c r="D534" s="42"/>
      <c r="E534" s="43"/>
      <c r="F534" s="44"/>
    </row>
    <row r="535" spans="3:6" ht="14.1" customHeight="1" x14ac:dyDescent="0.2">
      <c r="C535" s="41"/>
      <c r="D535" s="42"/>
      <c r="E535" s="43"/>
      <c r="F535" s="44"/>
    </row>
    <row r="536" spans="3:6" ht="14.1" customHeight="1" x14ac:dyDescent="0.2">
      <c r="C536" s="41"/>
      <c r="D536" s="42"/>
      <c r="E536" s="43"/>
      <c r="F536" s="44"/>
    </row>
    <row r="537" spans="3:6" ht="14.1" customHeight="1" x14ac:dyDescent="0.2">
      <c r="C537" s="41"/>
      <c r="D537" s="42"/>
      <c r="E537" s="43"/>
      <c r="F537" s="44"/>
    </row>
    <row r="538" spans="3:6" ht="14.1" customHeight="1" x14ac:dyDescent="0.2">
      <c r="C538" s="41"/>
      <c r="D538" s="42"/>
      <c r="E538" s="43"/>
      <c r="F538" s="44"/>
    </row>
    <row r="539" spans="3:6" ht="14.1" customHeight="1" x14ac:dyDescent="0.2">
      <c r="C539" s="41"/>
      <c r="D539" s="42"/>
      <c r="E539" s="43"/>
      <c r="F539" s="44"/>
    </row>
    <row r="540" spans="3:6" ht="14.1" customHeight="1" x14ac:dyDescent="0.2">
      <c r="C540" s="41"/>
      <c r="D540" s="42"/>
      <c r="E540" s="43"/>
      <c r="F540" s="44"/>
    </row>
    <row r="541" spans="3:6" ht="14.1" customHeight="1" x14ac:dyDescent="0.2">
      <c r="C541" s="41"/>
      <c r="D541" s="42"/>
      <c r="E541" s="43"/>
      <c r="F541" s="44"/>
    </row>
    <row r="542" spans="3:6" ht="14.1" customHeight="1" x14ac:dyDescent="0.2">
      <c r="C542" s="41"/>
      <c r="D542" s="42"/>
      <c r="E542" s="43"/>
      <c r="F542" s="44"/>
    </row>
    <row r="543" spans="3:6" ht="14.1" customHeight="1" x14ac:dyDescent="0.2">
      <c r="C543" s="41"/>
      <c r="D543" s="42"/>
      <c r="E543" s="43"/>
      <c r="F543" s="44"/>
    </row>
    <row r="544" spans="3:6" ht="14.1" customHeight="1" x14ac:dyDescent="0.2">
      <c r="C544" s="41"/>
      <c r="D544" s="42"/>
      <c r="E544" s="43"/>
      <c r="F544" s="44"/>
    </row>
    <row r="545" spans="3:6" ht="14.1" customHeight="1" x14ac:dyDescent="0.2">
      <c r="C545" s="41"/>
      <c r="D545" s="42"/>
      <c r="E545" s="43"/>
      <c r="F545" s="44"/>
    </row>
    <row r="546" spans="3:6" ht="14.1" customHeight="1" x14ac:dyDescent="0.2">
      <c r="C546" s="41"/>
      <c r="D546" s="42"/>
      <c r="E546" s="43"/>
      <c r="F546" s="44"/>
    </row>
    <row r="547" spans="3:6" ht="14.1" customHeight="1" x14ac:dyDescent="0.2">
      <c r="C547" s="41"/>
      <c r="D547" s="42"/>
      <c r="E547" s="43"/>
      <c r="F547" s="44"/>
    </row>
    <row r="548" spans="3:6" ht="14.1" customHeight="1" x14ac:dyDescent="0.2">
      <c r="C548" s="41"/>
      <c r="D548" s="42"/>
      <c r="E548" s="43"/>
      <c r="F548" s="44"/>
    </row>
    <row r="549" spans="3:6" ht="14.1" customHeight="1" x14ac:dyDescent="0.2">
      <c r="C549" s="41"/>
      <c r="D549" s="42"/>
      <c r="E549" s="43"/>
      <c r="F549" s="44"/>
    </row>
    <row r="550" spans="3:6" ht="14.1" customHeight="1" x14ac:dyDescent="0.2">
      <c r="C550" s="41"/>
      <c r="D550" s="42"/>
      <c r="E550" s="43"/>
      <c r="F550" s="44"/>
    </row>
    <row r="551" spans="3:6" ht="14.1" customHeight="1" x14ac:dyDescent="0.2">
      <c r="C551" s="41"/>
      <c r="D551" s="42"/>
      <c r="E551" s="43"/>
      <c r="F551" s="44"/>
    </row>
    <row r="552" spans="3:6" ht="14.1" customHeight="1" x14ac:dyDescent="0.2">
      <c r="C552" s="41"/>
      <c r="D552" s="42"/>
      <c r="E552" s="43"/>
      <c r="F552" s="44"/>
    </row>
    <row r="553" spans="3:6" ht="14.1" customHeight="1" x14ac:dyDescent="0.2">
      <c r="C553" s="41"/>
      <c r="D553" s="42"/>
      <c r="E553" s="43"/>
      <c r="F553" s="44"/>
    </row>
    <row r="554" spans="3:6" ht="14.1" customHeight="1" x14ac:dyDescent="0.2">
      <c r="C554" s="41"/>
      <c r="D554" s="42"/>
      <c r="E554" s="43"/>
      <c r="F554" s="44"/>
    </row>
    <row r="555" spans="3:6" ht="14.1" customHeight="1" x14ac:dyDescent="0.2">
      <c r="C555" s="41"/>
      <c r="D555" s="42"/>
      <c r="E555" s="43"/>
      <c r="F555" s="44"/>
    </row>
    <row r="556" spans="3:6" ht="14.1" customHeight="1" x14ac:dyDescent="0.2">
      <c r="C556" s="41"/>
      <c r="D556" s="42"/>
      <c r="E556" s="43"/>
      <c r="F556" s="44"/>
    </row>
    <row r="557" spans="3:6" ht="14.1" customHeight="1" x14ac:dyDescent="0.2">
      <c r="C557" s="41"/>
      <c r="D557" s="42"/>
      <c r="E557" s="43"/>
      <c r="F557" s="44"/>
    </row>
    <row r="558" spans="3:6" ht="14.1" customHeight="1" x14ac:dyDescent="0.2">
      <c r="C558" s="41"/>
      <c r="D558" s="42"/>
      <c r="E558" s="43"/>
      <c r="F558" s="44"/>
    </row>
    <row r="559" spans="3:6" ht="14.1" customHeight="1" x14ac:dyDescent="0.2">
      <c r="C559" s="41"/>
      <c r="D559" s="42"/>
      <c r="E559" s="43"/>
      <c r="F559" s="44"/>
    </row>
    <row r="560" spans="3:6" ht="14.1" customHeight="1" x14ac:dyDescent="0.2">
      <c r="C560" s="41"/>
      <c r="D560" s="42"/>
      <c r="E560" s="43"/>
      <c r="F560" s="44"/>
    </row>
    <row r="561" spans="3:6" ht="14.1" customHeight="1" x14ac:dyDescent="0.2">
      <c r="C561" s="41"/>
      <c r="D561" s="42"/>
      <c r="E561" s="43"/>
      <c r="F561" s="44"/>
    </row>
    <row r="562" spans="3:6" ht="14.1" customHeight="1" x14ac:dyDescent="0.2">
      <c r="C562" s="41"/>
      <c r="D562" s="42"/>
      <c r="E562" s="43"/>
      <c r="F562" s="44"/>
    </row>
    <row r="563" spans="3:6" ht="14.1" customHeight="1" x14ac:dyDescent="0.2">
      <c r="C563" s="41"/>
      <c r="D563" s="42"/>
      <c r="E563" s="43"/>
      <c r="F563" s="44"/>
    </row>
    <row r="564" spans="3:6" ht="14.1" customHeight="1" x14ac:dyDescent="0.2">
      <c r="C564" s="41"/>
      <c r="D564" s="42"/>
      <c r="E564" s="43"/>
      <c r="F564" s="44"/>
    </row>
    <row r="565" spans="3:6" ht="14.1" customHeight="1" x14ac:dyDescent="0.2">
      <c r="C565" s="41"/>
      <c r="D565" s="42"/>
      <c r="E565" s="43"/>
      <c r="F565" s="44"/>
    </row>
    <row r="566" spans="3:6" ht="14.1" customHeight="1" x14ac:dyDescent="0.2">
      <c r="C566" s="41"/>
      <c r="D566" s="42"/>
      <c r="E566" s="43"/>
      <c r="F566" s="44"/>
    </row>
    <row r="567" spans="3:6" ht="14.1" customHeight="1" x14ac:dyDescent="0.2">
      <c r="C567" s="41"/>
      <c r="D567" s="42"/>
      <c r="E567" s="43"/>
      <c r="F567" s="44"/>
    </row>
    <row r="568" spans="3:6" ht="14.1" customHeight="1" x14ac:dyDescent="0.2">
      <c r="C568" s="41"/>
      <c r="D568" s="42"/>
      <c r="E568" s="43"/>
      <c r="F568" s="44"/>
    </row>
    <row r="569" spans="3:6" ht="14.1" customHeight="1" x14ac:dyDescent="0.2">
      <c r="C569" s="41"/>
      <c r="D569" s="42"/>
      <c r="E569" s="43"/>
      <c r="F569" s="44"/>
    </row>
    <row r="570" spans="3:6" ht="14.1" customHeight="1" x14ac:dyDescent="0.2">
      <c r="C570" s="41"/>
      <c r="D570" s="42"/>
      <c r="E570" s="43"/>
      <c r="F570" s="44"/>
    </row>
    <row r="571" spans="3:6" ht="14.1" customHeight="1" x14ac:dyDescent="0.2">
      <c r="C571" s="41"/>
      <c r="D571" s="42"/>
      <c r="E571" s="43"/>
      <c r="F571" s="44"/>
    </row>
    <row r="572" spans="3:6" ht="14.1" customHeight="1" x14ac:dyDescent="0.2">
      <c r="C572" s="41"/>
      <c r="D572" s="42"/>
      <c r="E572" s="43"/>
      <c r="F572" s="44"/>
    </row>
    <row r="573" spans="3:6" ht="14.1" customHeight="1" x14ac:dyDescent="0.2">
      <c r="C573" s="41"/>
      <c r="D573" s="42"/>
      <c r="E573" s="43"/>
      <c r="F573" s="44"/>
    </row>
    <row r="574" spans="3:6" ht="14.1" customHeight="1" x14ac:dyDescent="0.2">
      <c r="C574" s="41"/>
      <c r="D574" s="42"/>
      <c r="E574" s="43"/>
      <c r="F574" s="44"/>
    </row>
    <row r="575" spans="3:6" ht="14.1" customHeight="1" x14ac:dyDescent="0.2">
      <c r="C575" s="41"/>
      <c r="D575" s="42"/>
      <c r="E575" s="43"/>
      <c r="F575" s="44"/>
    </row>
    <row r="576" spans="3:6" ht="14.1" customHeight="1" x14ac:dyDescent="0.2">
      <c r="C576" s="41"/>
      <c r="D576" s="42"/>
      <c r="E576" s="43"/>
      <c r="F576" s="44"/>
    </row>
    <row r="577" spans="3:6" ht="14.1" customHeight="1" x14ac:dyDescent="0.2">
      <c r="C577" s="41"/>
      <c r="D577" s="42"/>
      <c r="E577" s="43"/>
      <c r="F577" s="44"/>
    </row>
    <row r="578" spans="3:6" ht="14.1" customHeight="1" x14ac:dyDescent="0.2">
      <c r="C578" s="41"/>
      <c r="D578" s="42"/>
      <c r="E578" s="43"/>
      <c r="F578" s="44"/>
    </row>
    <row r="579" spans="3:6" ht="14.1" customHeight="1" x14ac:dyDescent="0.2">
      <c r="C579" s="41"/>
      <c r="D579" s="42"/>
      <c r="E579" s="43"/>
      <c r="F579" s="44"/>
    </row>
    <row r="580" spans="3:6" ht="14.1" customHeight="1" x14ac:dyDescent="0.2">
      <c r="C580" s="41"/>
      <c r="D580" s="42"/>
      <c r="E580" s="43"/>
      <c r="F580" s="44"/>
    </row>
    <row r="581" spans="3:6" ht="14.1" customHeight="1" x14ac:dyDescent="0.2">
      <c r="C581" s="41"/>
      <c r="D581" s="42"/>
      <c r="E581" s="43"/>
      <c r="F581" s="44"/>
    </row>
    <row r="582" spans="3:6" ht="14.1" customHeight="1" x14ac:dyDescent="0.2">
      <c r="C582" s="41"/>
      <c r="D582" s="42"/>
      <c r="E582" s="43"/>
      <c r="F582" s="44"/>
    </row>
    <row r="583" spans="3:6" ht="14.1" customHeight="1" x14ac:dyDescent="0.2">
      <c r="C583" s="41"/>
      <c r="D583" s="42"/>
      <c r="E583" s="43"/>
      <c r="F583" s="44"/>
    </row>
    <row r="584" spans="3:6" ht="14.1" customHeight="1" x14ac:dyDescent="0.2">
      <c r="C584" s="41"/>
      <c r="D584" s="42"/>
      <c r="E584" s="43"/>
      <c r="F584" s="44"/>
    </row>
    <row r="585" spans="3:6" ht="14.1" customHeight="1" x14ac:dyDescent="0.2">
      <c r="C585" s="41"/>
      <c r="D585" s="42"/>
      <c r="E585" s="43"/>
      <c r="F585" s="44"/>
    </row>
    <row r="586" spans="3:6" ht="14.1" customHeight="1" x14ac:dyDescent="0.2">
      <c r="C586" s="41"/>
      <c r="D586" s="42"/>
      <c r="E586" s="43"/>
      <c r="F586" s="44"/>
    </row>
    <row r="587" spans="3:6" ht="14.1" customHeight="1" x14ac:dyDescent="0.2">
      <c r="C587" s="41"/>
      <c r="D587" s="42"/>
      <c r="E587" s="43"/>
      <c r="F587" s="44"/>
    </row>
    <row r="588" spans="3:6" ht="14.1" customHeight="1" x14ac:dyDescent="0.2">
      <c r="C588" s="41"/>
      <c r="D588" s="42"/>
      <c r="E588" s="43"/>
      <c r="F588" s="44"/>
    </row>
    <row r="589" spans="3:6" ht="14.1" customHeight="1" x14ac:dyDescent="0.2">
      <c r="C589" s="41"/>
      <c r="D589" s="42"/>
      <c r="E589" s="43"/>
      <c r="F589" s="44"/>
    </row>
    <row r="590" spans="3:6" ht="14.1" customHeight="1" x14ac:dyDescent="0.2">
      <c r="C590" s="41"/>
      <c r="D590" s="42"/>
      <c r="E590" s="43"/>
      <c r="F590" s="44"/>
    </row>
    <row r="591" spans="3:6" ht="14.1" customHeight="1" x14ac:dyDescent="0.2">
      <c r="C591" s="41"/>
      <c r="D591" s="42"/>
      <c r="E591" s="43"/>
      <c r="F591" s="44"/>
    </row>
    <row r="592" spans="3:6" ht="14.1" customHeight="1" x14ac:dyDescent="0.2">
      <c r="C592" s="41"/>
      <c r="D592" s="42"/>
      <c r="E592" s="43"/>
      <c r="F592" s="44"/>
    </row>
    <row r="593" spans="3:6" ht="14.1" customHeight="1" x14ac:dyDescent="0.2">
      <c r="C593" s="41"/>
      <c r="D593" s="42"/>
      <c r="E593" s="43"/>
      <c r="F593" s="44"/>
    </row>
    <row r="594" spans="3:6" ht="14.1" customHeight="1" x14ac:dyDescent="0.2">
      <c r="C594" s="41"/>
      <c r="D594" s="42"/>
      <c r="E594" s="43"/>
      <c r="F594" s="44"/>
    </row>
    <row r="595" spans="3:6" ht="14.1" customHeight="1" x14ac:dyDescent="0.2">
      <c r="C595" s="41"/>
      <c r="D595" s="42"/>
      <c r="E595" s="43"/>
      <c r="F595" s="44"/>
    </row>
    <row r="596" spans="3:6" ht="14.1" customHeight="1" x14ac:dyDescent="0.2">
      <c r="C596" s="41"/>
      <c r="D596" s="42"/>
      <c r="E596" s="43"/>
      <c r="F596" s="44"/>
    </row>
    <row r="597" spans="3:6" ht="14.1" customHeight="1" x14ac:dyDescent="0.2">
      <c r="C597" s="41"/>
      <c r="D597" s="42"/>
      <c r="E597" s="43"/>
      <c r="F597" s="44"/>
    </row>
    <row r="598" spans="3:6" ht="14.1" customHeight="1" x14ac:dyDescent="0.2">
      <c r="C598" s="41"/>
      <c r="D598" s="42"/>
      <c r="E598" s="43"/>
      <c r="F598" s="44"/>
    </row>
    <row r="599" spans="3:6" ht="14.1" customHeight="1" x14ac:dyDescent="0.2">
      <c r="C599" s="41"/>
      <c r="D599" s="42"/>
      <c r="E599" s="43"/>
      <c r="F599" s="44"/>
    </row>
    <row r="600" spans="3:6" ht="14.1" customHeight="1" x14ac:dyDescent="0.2">
      <c r="C600" s="41"/>
      <c r="D600" s="42"/>
      <c r="E600" s="43"/>
      <c r="F600" s="44"/>
    </row>
    <row r="601" spans="3:6" ht="14.1" customHeight="1" x14ac:dyDescent="0.2">
      <c r="C601" s="41"/>
      <c r="D601" s="42"/>
      <c r="E601" s="43"/>
      <c r="F601" s="44"/>
    </row>
    <row r="602" spans="3:6" ht="14.1" customHeight="1" x14ac:dyDescent="0.2">
      <c r="C602" s="41"/>
      <c r="D602" s="42"/>
      <c r="E602" s="43"/>
      <c r="F602" s="44"/>
    </row>
    <row r="603" spans="3:6" ht="14.1" customHeight="1" x14ac:dyDescent="0.2">
      <c r="C603" s="41"/>
      <c r="D603" s="42"/>
      <c r="E603" s="43"/>
      <c r="F603" s="44"/>
    </row>
    <row r="604" spans="3:6" ht="14.1" customHeight="1" x14ac:dyDescent="0.2">
      <c r="C604" s="41"/>
      <c r="D604" s="42"/>
      <c r="E604" s="43"/>
      <c r="F604" s="44"/>
    </row>
    <row r="605" spans="3:6" ht="14.1" customHeight="1" x14ac:dyDescent="0.2">
      <c r="C605" s="41"/>
      <c r="D605" s="42"/>
      <c r="E605" s="43"/>
      <c r="F605" s="44"/>
    </row>
    <row r="606" spans="3:6" ht="14.1" customHeight="1" x14ac:dyDescent="0.2">
      <c r="C606" s="41"/>
      <c r="D606" s="42"/>
      <c r="E606" s="43"/>
      <c r="F606" s="44"/>
    </row>
    <row r="607" spans="3:6" ht="14.1" customHeight="1" x14ac:dyDescent="0.2">
      <c r="C607" s="41"/>
      <c r="D607" s="42"/>
      <c r="E607" s="43"/>
      <c r="F607" s="44"/>
    </row>
    <row r="608" spans="3:6" ht="14.1" customHeight="1" x14ac:dyDescent="0.2">
      <c r="C608" s="41"/>
      <c r="D608" s="42"/>
      <c r="E608" s="43"/>
      <c r="F608" s="44"/>
    </row>
    <row r="609" spans="3:6" ht="14.1" customHeight="1" x14ac:dyDescent="0.2">
      <c r="C609" s="41"/>
      <c r="D609" s="42"/>
      <c r="E609" s="43"/>
      <c r="F609" s="44"/>
    </row>
    <row r="610" spans="3:6" ht="14.1" customHeight="1" x14ac:dyDescent="0.2">
      <c r="C610" s="41"/>
      <c r="D610" s="42"/>
      <c r="E610" s="43"/>
      <c r="F610" s="44"/>
    </row>
    <row r="611" spans="3:6" ht="14.1" customHeight="1" x14ac:dyDescent="0.2">
      <c r="C611" s="41"/>
      <c r="D611" s="42"/>
      <c r="E611" s="43"/>
      <c r="F611" s="44"/>
    </row>
    <row r="612" spans="3:6" ht="14.1" customHeight="1" x14ac:dyDescent="0.2">
      <c r="C612" s="41"/>
      <c r="D612" s="42"/>
      <c r="E612" s="43"/>
      <c r="F612" s="44"/>
    </row>
    <row r="613" spans="3:6" ht="14.1" customHeight="1" x14ac:dyDescent="0.2">
      <c r="C613" s="41"/>
      <c r="D613" s="42"/>
      <c r="E613" s="43"/>
      <c r="F613" s="44"/>
    </row>
    <row r="614" spans="3:6" ht="14.1" customHeight="1" x14ac:dyDescent="0.2">
      <c r="C614" s="41"/>
      <c r="D614" s="42"/>
      <c r="E614" s="43"/>
      <c r="F614" s="44"/>
    </row>
    <row r="615" spans="3:6" ht="14.1" customHeight="1" x14ac:dyDescent="0.2">
      <c r="C615" s="41"/>
      <c r="D615" s="42"/>
      <c r="E615" s="43"/>
      <c r="F615" s="44"/>
    </row>
    <row r="616" spans="3:6" ht="14.1" customHeight="1" x14ac:dyDescent="0.2">
      <c r="C616" s="41"/>
      <c r="D616" s="42"/>
      <c r="E616" s="43"/>
      <c r="F616" s="44"/>
    </row>
    <row r="617" spans="3:6" ht="14.1" customHeight="1" x14ac:dyDescent="0.2">
      <c r="C617" s="41"/>
      <c r="D617" s="42"/>
      <c r="E617" s="43"/>
      <c r="F617" s="44"/>
    </row>
    <row r="618" spans="3:6" ht="14.1" customHeight="1" x14ac:dyDescent="0.2">
      <c r="C618" s="41"/>
      <c r="D618" s="42"/>
      <c r="E618" s="43"/>
      <c r="F618" s="44"/>
    </row>
    <row r="619" spans="3:6" ht="14.1" customHeight="1" x14ac:dyDescent="0.2">
      <c r="C619" s="41"/>
      <c r="D619" s="42"/>
      <c r="E619" s="43"/>
      <c r="F619" s="44"/>
    </row>
    <row r="620" spans="3:6" ht="14.1" customHeight="1" x14ac:dyDescent="0.2">
      <c r="C620" s="41"/>
      <c r="D620" s="42"/>
      <c r="E620" s="43"/>
      <c r="F620" s="44"/>
    </row>
    <row r="621" spans="3:6" ht="14.1" customHeight="1" x14ac:dyDescent="0.2">
      <c r="C621" s="41"/>
      <c r="D621" s="42"/>
      <c r="E621" s="43"/>
      <c r="F621" s="44"/>
    </row>
    <row r="622" spans="3:6" ht="14.1" customHeight="1" x14ac:dyDescent="0.2">
      <c r="C622" s="41"/>
      <c r="D622" s="42"/>
      <c r="E622" s="43"/>
      <c r="F622" s="44"/>
    </row>
    <row r="623" spans="3:6" ht="14.1" customHeight="1" x14ac:dyDescent="0.2">
      <c r="C623" s="41"/>
      <c r="D623" s="42"/>
      <c r="E623" s="43"/>
      <c r="F623" s="44"/>
    </row>
    <row r="624" spans="3:6" ht="14.1" customHeight="1" x14ac:dyDescent="0.2">
      <c r="C624" s="41"/>
      <c r="D624" s="42"/>
      <c r="E624" s="43"/>
      <c r="F624" s="44"/>
    </row>
    <row r="625" spans="3:6" ht="14.1" customHeight="1" x14ac:dyDescent="0.2">
      <c r="C625" s="41"/>
      <c r="D625" s="42"/>
      <c r="E625" s="43"/>
      <c r="F625" s="44"/>
    </row>
    <row r="626" spans="3:6" ht="14.1" customHeight="1" x14ac:dyDescent="0.2">
      <c r="C626" s="41"/>
      <c r="D626" s="42"/>
      <c r="E626" s="43"/>
      <c r="F626" s="44"/>
    </row>
    <row r="627" spans="3:6" ht="14.1" customHeight="1" x14ac:dyDescent="0.2">
      <c r="C627" s="41"/>
      <c r="D627" s="42"/>
      <c r="E627" s="43"/>
      <c r="F627" s="44"/>
    </row>
    <row r="628" spans="3:6" ht="14.1" customHeight="1" x14ac:dyDescent="0.2">
      <c r="C628" s="41"/>
      <c r="D628" s="42"/>
      <c r="E628" s="43"/>
      <c r="F628" s="44"/>
    </row>
    <row r="629" spans="3:6" ht="14.1" customHeight="1" x14ac:dyDescent="0.2">
      <c r="C629" s="41"/>
      <c r="D629" s="42"/>
      <c r="E629" s="43"/>
      <c r="F629" s="44"/>
    </row>
    <row r="630" spans="3:6" ht="14.1" customHeight="1" x14ac:dyDescent="0.2">
      <c r="C630" s="41"/>
      <c r="D630" s="42"/>
      <c r="E630" s="43"/>
      <c r="F630" s="44"/>
    </row>
    <row r="631" spans="3:6" ht="14.1" customHeight="1" x14ac:dyDescent="0.2">
      <c r="C631" s="41"/>
      <c r="D631" s="42"/>
      <c r="E631" s="43"/>
      <c r="F631" s="44"/>
    </row>
    <row r="632" spans="3:6" ht="14.1" customHeight="1" x14ac:dyDescent="0.2">
      <c r="C632" s="41"/>
      <c r="D632" s="42"/>
      <c r="E632" s="43"/>
      <c r="F632" s="44"/>
    </row>
    <row r="633" spans="3:6" ht="14.1" customHeight="1" x14ac:dyDescent="0.2">
      <c r="C633" s="41"/>
      <c r="D633" s="42"/>
      <c r="E633" s="43"/>
      <c r="F633" s="44"/>
    </row>
    <row r="634" spans="3:6" ht="14.1" customHeight="1" x14ac:dyDescent="0.2">
      <c r="C634" s="41"/>
      <c r="D634" s="42"/>
      <c r="E634" s="43"/>
      <c r="F634" s="44"/>
    </row>
    <row r="635" spans="3:6" ht="14.1" customHeight="1" x14ac:dyDescent="0.2">
      <c r="C635" s="41"/>
      <c r="D635" s="42"/>
      <c r="E635" s="43"/>
      <c r="F635" s="44"/>
    </row>
    <row r="636" spans="3:6" ht="14.1" customHeight="1" x14ac:dyDescent="0.2">
      <c r="C636" s="41"/>
      <c r="D636" s="42"/>
      <c r="E636" s="43"/>
      <c r="F636" s="44"/>
    </row>
    <row r="637" spans="3:6" ht="14.1" customHeight="1" x14ac:dyDescent="0.2">
      <c r="C637" s="41"/>
      <c r="D637" s="42"/>
      <c r="E637" s="43"/>
      <c r="F637" s="44"/>
    </row>
    <row r="638" spans="3:6" ht="14.1" customHeight="1" x14ac:dyDescent="0.2">
      <c r="C638" s="41"/>
      <c r="D638" s="42"/>
      <c r="E638" s="43"/>
      <c r="F638" s="44"/>
    </row>
    <row r="639" spans="3:6" ht="14.1" customHeight="1" x14ac:dyDescent="0.2">
      <c r="C639" s="41"/>
      <c r="D639" s="42"/>
      <c r="E639" s="43"/>
      <c r="F639" s="44"/>
    </row>
    <row r="640" spans="3:6" ht="14.1" customHeight="1" x14ac:dyDescent="0.2">
      <c r="C640" s="41"/>
      <c r="D640" s="42"/>
      <c r="E640" s="43"/>
      <c r="F640" s="44"/>
    </row>
    <row r="641" spans="3:6" ht="14.1" customHeight="1" x14ac:dyDescent="0.2">
      <c r="C641" s="41"/>
      <c r="D641" s="42"/>
      <c r="E641" s="43"/>
      <c r="F641" s="44"/>
    </row>
    <row r="642" spans="3:6" ht="14.1" customHeight="1" x14ac:dyDescent="0.2">
      <c r="C642" s="41"/>
      <c r="D642" s="42"/>
      <c r="E642" s="43"/>
      <c r="F642" s="44"/>
    </row>
    <row r="643" spans="3:6" ht="14.1" customHeight="1" x14ac:dyDescent="0.2">
      <c r="C643" s="41"/>
      <c r="D643" s="42"/>
      <c r="E643" s="43"/>
      <c r="F643" s="44"/>
    </row>
    <row r="644" spans="3:6" ht="14.1" customHeight="1" x14ac:dyDescent="0.2">
      <c r="C644" s="41"/>
      <c r="D644" s="42"/>
      <c r="E644" s="43"/>
      <c r="F644" s="44"/>
    </row>
    <row r="645" spans="3:6" ht="14.1" customHeight="1" x14ac:dyDescent="0.2">
      <c r="C645" s="41"/>
      <c r="D645" s="42"/>
      <c r="E645" s="43"/>
      <c r="F645" s="44"/>
    </row>
    <row r="646" spans="3:6" ht="14.1" customHeight="1" x14ac:dyDescent="0.2">
      <c r="C646" s="41"/>
      <c r="D646" s="42"/>
      <c r="E646" s="43"/>
      <c r="F646" s="44"/>
    </row>
    <row r="647" spans="3:6" ht="14.1" customHeight="1" x14ac:dyDescent="0.2">
      <c r="C647" s="41"/>
      <c r="D647" s="42"/>
      <c r="E647" s="43"/>
      <c r="F647" s="44"/>
    </row>
    <row r="648" spans="3:6" ht="14.1" customHeight="1" x14ac:dyDescent="0.2">
      <c r="C648" s="41"/>
      <c r="D648" s="42"/>
      <c r="E648" s="43"/>
      <c r="F648" s="44"/>
    </row>
    <row r="649" spans="3:6" ht="14.1" customHeight="1" x14ac:dyDescent="0.2">
      <c r="C649" s="41"/>
      <c r="D649" s="42"/>
      <c r="E649" s="43"/>
      <c r="F649" s="44"/>
    </row>
    <row r="650" spans="3:6" ht="14.1" customHeight="1" x14ac:dyDescent="0.2">
      <c r="C650" s="41"/>
      <c r="D650" s="42"/>
      <c r="E650" s="43"/>
      <c r="F650" s="44"/>
    </row>
    <row r="651" spans="3:6" ht="14.1" customHeight="1" x14ac:dyDescent="0.2">
      <c r="C651" s="41"/>
      <c r="D651" s="42"/>
      <c r="E651" s="43"/>
      <c r="F651" s="44"/>
    </row>
    <row r="652" spans="3:6" ht="14.1" customHeight="1" x14ac:dyDescent="0.2">
      <c r="C652" s="41"/>
      <c r="D652" s="42"/>
      <c r="E652" s="43"/>
      <c r="F652" s="44"/>
    </row>
    <row r="653" spans="3:6" ht="14.1" customHeight="1" x14ac:dyDescent="0.2">
      <c r="C653" s="41"/>
      <c r="D653" s="42"/>
      <c r="E653" s="43"/>
      <c r="F653" s="44"/>
    </row>
    <row r="654" spans="3:6" ht="14.1" customHeight="1" x14ac:dyDescent="0.2">
      <c r="C654" s="41"/>
      <c r="D654" s="42"/>
      <c r="E654" s="43"/>
      <c r="F654" s="44"/>
    </row>
    <row r="655" spans="3:6" ht="14.1" customHeight="1" x14ac:dyDescent="0.2">
      <c r="C655" s="41"/>
      <c r="D655" s="42"/>
      <c r="E655" s="43"/>
      <c r="F655" s="44"/>
    </row>
    <row r="656" spans="3:6" ht="14.1" customHeight="1" x14ac:dyDescent="0.2">
      <c r="C656" s="41"/>
      <c r="D656" s="42"/>
      <c r="E656" s="43"/>
      <c r="F656" s="44"/>
    </row>
    <row r="657" spans="3:6" ht="14.1" customHeight="1" x14ac:dyDescent="0.2">
      <c r="C657" s="41"/>
      <c r="D657" s="42"/>
      <c r="E657" s="43"/>
      <c r="F657" s="44"/>
    </row>
    <row r="658" spans="3:6" ht="14.1" customHeight="1" x14ac:dyDescent="0.2">
      <c r="C658" s="41"/>
      <c r="D658" s="42"/>
      <c r="E658" s="43"/>
      <c r="F658" s="44"/>
    </row>
    <row r="659" spans="3:6" ht="14.1" customHeight="1" x14ac:dyDescent="0.2">
      <c r="C659" s="41"/>
      <c r="D659" s="42"/>
      <c r="E659" s="43"/>
      <c r="F659" s="44"/>
    </row>
    <row r="660" spans="3:6" ht="14.1" customHeight="1" x14ac:dyDescent="0.2">
      <c r="C660" s="41"/>
      <c r="D660" s="42"/>
      <c r="E660" s="43"/>
      <c r="F660" s="44"/>
    </row>
    <row r="661" spans="3:6" ht="14.1" customHeight="1" x14ac:dyDescent="0.2">
      <c r="C661" s="41"/>
      <c r="D661" s="42"/>
      <c r="E661" s="43"/>
      <c r="F661" s="44"/>
    </row>
    <row r="662" spans="3:6" ht="14.1" customHeight="1" x14ac:dyDescent="0.2">
      <c r="C662" s="41"/>
      <c r="D662" s="42"/>
      <c r="E662" s="43"/>
      <c r="F662" s="44"/>
    </row>
    <row r="663" spans="3:6" ht="14.1" customHeight="1" x14ac:dyDescent="0.2">
      <c r="C663" s="41"/>
      <c r="D663" s="42"/>
      <c r="E663" s="43"/>
      <c r="F663" s="44"/>
    </row>
    <row r="664" spans="3:6" ht="14.1" customHeight="1" x14ac:dyDescent="0.2">
      <c r="C664" s="41"/>
      <c r="D664" s="42"/>
      <c r="E664" s="43"/>
      <c r="F664" s="44"/>
    </row>
    <row r="665" spans="3:6" ht="14.1" customHeight="1" x14ac:dyDescent="0.2">
      <c r="C665" s="41"/>
      <c r="D665" s="42"/>
      <c r="E665" s="43"/>
      <c r="F665" s="44"/>
    </row>
    <row r="666" spans="3:6" ht="14.1" customHeight="1" x14ac:dyDescent="0.2">
      <c r="C666" s="41"/>
      <c r="D666" s="42"/>
      <c r="E666" s="43"/>
      <c r="F666" s="44"/>
    </row>
    <row r="667" spans="3:6" ht="14.1" customHeight="1" x14ac:dyDescent="0.2">
      <c r="C667" s="41"/>
      <c r="D667" s="42"/>
      <c r="E667" s="43"/>
      <c r="F667" s="44"/>
    </row>
    <row r="668" spans="3:6" ht="14.1" customHeight="1" x14ac:dyDescent="0.2">
      <c r="C668" s="41"/>
      <c r="D668" s="42"/>
      <c r="E668" s="43"/>
      <c r="F668" s="44"/>
    </row>
    <row r="669" spans="3:6" ht="14.1" customHeight="1" x14ac:dyDescent="0.2">
      <c r="C669" s="41"/>
      <c r="D669" s="42"/>
      <c r="E669" s="43"/>
      <c r="F669" s="44"/>
    </row>
    <row r="670" spans="3:6" ht="14.1" customHeight="1" x14ac:dyDescent="0.2">
      <c r="C670" s="41"/>
      <c r="D670" s="42"/>
      <c r="E670" s="43"/>
      <c r="F670" s="44"/>
    </row>
    <row r="671" spans="3:6" ht="14.1" customHeight="1" x14ac:dyDescent="0.2">
      <c r="C671" s="41"/>
      <c r="D671" s="42"/>
      <c r="E671" s="43"/>
      <c r="F671" s="44"/>
    </row>
    <row r="672" spans="3:6" ht="14.1" customHeight="1" x14ac:dyDescent="0.2">
      <c r="C672" s="41"/>
      <c r="D672" s="42"/>
      <c r="E672" s="43"/>
      <c r="F672" s="44"/>
    </row>
    <row r="673" spans="3:6" ht="14.1" customHeight="1" x14ac:dyDescent="0.2">
      <c r="C673" s="41"/>
      <c r="D673" s="42"/>
      <c r="E673" s="43"/>
      <c r="F673" s="44"/>
    </row>
    <row r="674" spans="3:6" ht="14.1" customHeight="1" x14ac:dyDescent="0.2">
      <c r="C674" s="41"/>
      <c r="D674" s="42"/>
      <c r="E674" s="43"/>
      <c r="F674" s="44"/>
    </row>
    <row r="675" spans="3:6" ht="14.1" customHeight="1" x14ac:dyDescent="0.2">
      <c r="C675" s="41"/>
      <c r="D675" s="42"/>
      <c r="E675" s="43"/>
      <c r="F675" s="44"/>
    </row>
    <row r="676" spans="3:6" ht="14.1" customHeight="1" x14ac:dyDescent="0.2">
      <c r="C676" s="41"/>
      <c r="D676" s="42"/>
      <c r="E676" s="43"/>
      <c r="F676" s="44"/>
    </row>
    <row r="677" spans="3:6" ht="14.1" customHeight="1" x14ac:dyDescent="0.2">
      <c r="C677" s="41"/>
      <c r="D677" s="42"/>
      <c r="E677" s="43"/>
      <c r="F677" s="44"/>
    </row>
    <row r="678" spans="3:6" ht="14.1" customHeight="1" x14ac:dyDescent="0.2">
      <c r="C678" s="41"/>
      <c r="D678" s="42"/>
      <c r="E678" s="43"/>
      <c r="F678" s="44"/>
    </row>
    <row r="679" spans="3:6" ht="14.1" customHeight="1" x14ac:dyDescent="0.2">
      <c r="C679" s="41"/>
      <c r="D679" s="42"/>
      <c r="E679" s="43"/>
      <c r="F679" s="44"/>
    </row>
    <row r="680" spans="3:6" ht="14.1" customHeight="1" x14ac:dyDescent="0.2">
      <c r="C680" s="41"/>
      <c r="D680" s="42"/>
      <c r="E680" s="43"/>
      <c r="F680" s="44"/>
    </row>
    <row r="681" spans="3:6" ht="14.1" customHeight="1" x14ac:dyDescent="0.2">
      <c r="C681" s="41"/>
      <c r="D681" s="42"/>
      <c r="E681" s="43"/>
      <c r="F681" s="44"/>
    </row>
    <row r="682" spans="3:6" ht="14.1" customHeight="1" x14ac:dyDescent="0.2">
      <c r="C682" s="41"/>
      <c r="D682" s="42"/>
      <c r="E682" s="43"/>
      <c r="F682" s="44"/>
    </row>
    <row r="683" spans="3:6" ht="14.1" customHeight="1" x14ac:dyDescent="0.2">
      <c r="C683" s="41"/>
      <c r="D683" s="42"/>
      <c r="E683" s="43"/>
      <c r="F683" s="44"/>
    </row>
    <row r="684" spans="3:6" ht="14.1" customHeight="1" x14ac:dyDescent="0.2">
      <c r="C684" s="41"/>
      <c r="D684" s="42"/>
      <c r="E684" s="43"/>
      <c r="F684" s="44"/>
    </row>
    <row r="685" spans="3:6" ht="14.1" customHeight="1" x14ac:dyDescent="0.2">
      <c r="C685" s="41"/>
      <c r="D685" s="42"/>
      <c r="E685" s="43"/>
      <c r="F685" s="44"/>
    </row>
    <row r="686" spans="3:6" ht="14.1" customHeight="1" x14ac:dyDescent="0.2">
      <c r="C686" s="41"/>
      <c r="D686" s="42"/>
      <c r="E686" s="43"/>
      <c r="F686" s="44"/>
    </row>
    <row r="687" spans="3:6" ht="14.1" customHeight="1" x14ac:dyDescent="0.2">
      <c r="C687" s="41"/>
      <c r="D687" s="42"/>
      <c r="E687" s="43"/>
      <c r="F687" s="44"/>
    </row>
    <row r="688" spans="3:6" ht="14.1" customHeight="1" x14ac:dyDescent="0.2">
      <c r="C688" s="41"/>
      <c r="D688" s="42"/>
      <c r="E688" s="43"/>
      <c r="F688" s="44"/>
    </row>
    <row r="689" spans="3:6" ht="14.1" customHeight="1" x14ac:dyDescent="0.2">
      <c r="C689" s="41"/>
      <c r="D689" s="42"/>
      <c r="E689" s="43"/>
      <c r="F689" s="44"/>
    </row>
    <row r="690" spans="3:6" ht="14.1" customHeight="1" x14ac:dyDescent="0.2">
      <c r="C690" s="41"/>
      <c r="D690" s="42"/>
      <c r="E690" s="43"/>
      <c r="F690" s="44"/>
    </row>
    <row r="691" spans="3:6" ht="14.1" customHeight="1" x14ac:dyDescent="0.2">
      <c r="C691" s="41"/>
      <c r="D691" s="42"/>
      <c r="E691" s="43"/>
      <c r="F691" s="44"/>
    </row>
    <row r="692" spans="3:6" ht="14.1" customHeight="1" x14ac:dyDescent="0.2">
      <c r="C692" s="41"/>
      <c r="D692" s="42"/>
      <c r="E692" s="43"/>
      <c r="F692" s="44"/>
    </row>
    <row r="693" spans="3:6" ht="14.1" customHeight="1" x14ac:dyDescent="0.2">
      <c r="C693" s="41"/>
      <c r="D693" s="42"/>
      <c r="E693" s="43"/>
      <c r="F693" s="44"/>
    </row>
    <row r="694" spans="3:6" ht="14.1" customHeight="1" x14ac:dyDescent="0.2">
      <c r="C694" s="41"/>
      <c r="D694" s="42"/>
      <c r="E694" s="43"/>
      <c r="F694" s="44"/>
    </row>
    <row r="695" spans="3:6" ht="14.1" customHeight="1" x14ac:dyDescent="0.2">
      <c r="C695" s="41"/>
      <c r="D695" s="42"/>
      <c r="E695" s="43"/>
      <c r="F695" s="44"/>
    </row>
    <row r="696" spans="3:6" ht="14.1" customHeight="1" x14ac:dyDescent="0.2">
      <c r="C696" s="41"/>
      <c r="D696" s="42"/>
      <c r="E696" s="43"/>
      <c r="F696" s="44"/>
    </row>
    <row r="697" spans="3:6" ht="14.1" customHeight="1" x14ac:dyDescent="0.2">
      <c r="C697" s="41"/>
      <c r="D697" s="42"/>
      <c r="E697" s="43"/>
      <c r="F697" s="44"/>
    </row>
    <row r="698" spans="3:6" ht="14.1" customHeight="1" x14ac:dyDescent="0.2">
      <c r="C698" s="41"/>
      <c r="D698" s="42"/>
      <c r="E698" s="43"/>
      <c r="F698" s="44"/>
    </row>
    <row r="699" spans="3:6" ht="14.1" customHeight="1" x14ac:dyDescent="0.2">
      <c r="C699" s="41"/>
      <c r="D699" s="42"/>
      <c r="E699" s="43"/>
      <c r="F699" s="44"/>
    </row>
    <row r="700" spans="3:6" ht="14.1" customHeight="1" x14ac:dyDescent="0.2">
      <c r="C700" s="41"/>
      <c r="D700" s="42"/>
      <c r="E700" s="43"/>
      <c r="F700" s="44"/>
    </row>
    <row r="701" spans="3:6" ht="14.1" customHeight="1" x14ac:dyDescent="0.2">
      <c r="C701" s="41"/>
      <c r="D701" s="42"/>
      <c r="E701" s="43"/>
      <c r="F701" s="44"/>
    </row>
    <row r="702" spans="3:6" ht="14.1" customHeight="1" x14ac:dyDescent="0.2">
      <c r="C702" s="41"/>
      <c r="D702" s="42"/>
      <c r="E702" s="43"/>
      <c r="F702" s="44"/>
    </row>
    <row r="703" spans="3:6" ht="14.1" customHeight="1" x14ac:dyDescent="0.2">
      <c r="C703" s="41"/>
      <c r="D703" s="42"/>
      <c r="E703" s="43"/>
      <c r="F703" s="44"/>
    </row>
    <row r="704" spans="3:6" ht="14.1" customHeight="1" x14ac:dyDescent="0.2">
      <c r="C704" s="41"/>
      <c r="D704" s="42"/>
      <c r="E704" s="43"/>
      <c r="F704" s="44"/>
    </row>
    <row r="705" spans="3:6" ht="14.1" customHeight="1" x14ac:dyDescent="0.2">
      <c r="C705" s="41"/>
      <c r="D705" s="42"/>
      <c r="E705" s="43"/>
      <c r="F705" s="44"/>
    </row>
    <row r="706" spans="3:6" ht="14.1" customHeight="1" x14ac:dyDescent="0.2">
      <c r="C706" s="41"/>
      <c r="D706" s="42"/>
      <c r="E706" s="43"/>
      <c r="F706" s="44"/>
    </row>
    <row r="707" spans="3:6" ht="14.1" customHeight="1" x14ac:dyDescent="0.2">
      <c r="C707" s="41"/>
      <c r="D707" s="42"/>
      <c r="E707" s="43"/>
      <c r="F707" s="44"/>
    </row>
    <row r="708" spans="3:6" ht="14.1" customHeight="1" x14ac:dyDescent="0.2">
      <c r="C708" s="41"/>
      <c r="D708" s="42"/>
      <c r="E708" s="43"/>
      <c r="F708" s="44"/>
    </row>
    <row r="709" spans="3:6" ht="14.1" customHeight="1" x14ac:dyDescent="0.2">
      <c r="C709" s="41"/>
      <c r="D709" s="42"/>
      <c r="E709" s="43"/>
      <c r="F709" s="44"/>
    </row>
    <row r="710" spans="3:6" ht="14.1" customHeight="1" x14ac:dyDescent="0.2">
      <c r="C710" s="41"/>
      <c r="D710" s="42"/>
      <c r="E710" s="43"/>
      <c r="F710" s="44"/>
    </row>
    <row r="711" spans="3:6" ht="14.1" customHeight="1" x14ac:dyDescent="0.2">
      <c r="C711" s="41"/>
      <c r="D711" s="42"/>
      <c r="E711" s="43"/>
      <c r="F711" s="44"/>
    </row>
    <row r="712" spans="3:6" ht="14.1" customHeight="1" x14ac:dyDescent="0.2">
      <c r="C712" s="41"/>
      <c r="D712" s="42"/>
      <c r="E712" s="43"/>
      <c r="F712" s="44"/>
    </row>
    <row r="713" spans="3:6" ht="14.1" customHeight="1" x14ac:dyDescent="0.2">
      <c r="C713" s="41"/>
      <c r="D713" s="42"/>
      <c r="E713" s="43"/>
      <c r="F713" s="44"/>
    </row>
    <row r="714" spans="3:6" ht="14.1" customHeight="1" x14ac:dyDescent="0.2">
      <c r="C714" s="41"/>
      <c r="D714" s="42"/>
      <c r="E714" s="43"/>
      <c r="F714" s="44"/>
    </row>
    <row r="715" spans="3:6" ht="14.1" customHeight="1" x14ac:dyDescent="0.2">
      <c r="C715" s="41"/>
      <c r="D715" s="42"/>
      <c r="E715" s="43"/>
      <c r="F715" s="44"/>
    </row>
    <row r="716" spans="3:6" ht="14.1" customHeight="1" x14ac:dyDescent="0.2">
      <c r="C716" s="41"/>
      <c r="D716" s="42"/>
      <c r="E716" s="43"/>
      <c r="F716" s="44"/>
    </row>
    <row r="717" spans="3:6" ht="14.1" customHeight="1" x14ac:dyDescent="0.2">
      <c r="C717" s="41"/>
      <c r="D717" s="42"/>
      <c r="E717" s="43"/>
      <c r="F717" s="44"/>
    </row>
    <row r="718" spans="3:6" ht="14.1" customHeight="1" x14ac:dyDescent="0.2">
      <c r="C718" s="41"/>
      <c r="D718" s="42"/>
      <c r="E718" s="43"/>
      <c r="F718" s="44"/>
    </row>
    <row r="719" spans="3:6" ht="14.1" customHeight="1" x14ac:dyDescent="0.2">
      <c r="C719" s="41"/>
      <c r="D719" s="42"/>
      <c r="E719" s="43"/>
      <c r="F719" s="44"/>
    </row>
    <row r="720" spans="3:6" ht="14.1" customHeight="1" x14ac:dyDescent="0.2">
      <c r="C720" s="41"/>
      <c r="D720" s="42"/>
      <c r="E720" s="43"/>
      <c r="F720" s="44"/>
    </row>
    <row r="721" spans="3:6" ht="14.1" customHeight="1" x14ac:dyDescent="0.2">
      <c r="C721" s="41"/>
      <c r="D721" s="42"/>
      <c r="E721" s="43"/>
      <c r="F721" s="44"/>
    </row>
    <row r="722" spans="3:6" ht="14.1" customHeight="1" x14ac:dyDescent="0.2">
      <c r="C722" s="41"/>
      <c r="D722" s="42"/>
      <c r="E722" s="43"/>
      <c r="F722" s="44"/>
    </row>
    <row r="723" spans="3:6" ht="14.1" customHeight="1" x14ac:dyDescent="0.2">
      <c r="C723" s="41"/>
      <c r="D723" s="42"/>
      <c r="E723" s="43"/>
      <c r="F723" s="44"/>
    </row>
    <row r="724" spans="3:6" ht="14.1" customHeight="1" x14ac:dyDescent="0.2">
      <c r="C724" s="41"/>
      <c r="D724" s="42"/>
      <c r="E724" s="43"/>
      <c r="F724" s="44"/>
    </row>
    <row r="725" spans="3:6" ht="14.1" customHeight="1" x14ac:dyDescent="0.2">
      <c r="C725" s="41"/>
      <c r="D725" s="42"/>
      <c r="E725" s="43"/>
      <c r="F725" s="44"/>
    </row>
    <row r="726" spans="3:6" ht="14.1" customHeight="1" x14ac:dyDescent="0.2">
      <c r="C726" s="41"/>
      <c r="D726" s="42"/>
      <c r="E726" s="43"/>
      <c r="F726" s="44"/>
    </row>
    <row r="727" spans="3:6" ht="14.1" customHeight="1" x14ac:dyDescent="0.2">
      <c r="C727" s="41"/>
      <c r="D727" s="42"/>
      <c r="E727" s="43"/>
      <c r="F727" s="44"/>
    </row>
    <row r="728" spans="3:6" ht="14.1" customHeight="1" x14ac:dyDescent="0.2">
      <c r="C728" s="41"/>
      <c r="D728" s="42"/>
      <c r="E728" s="43"/>
      <c r="F728" s="44"/>
    </row>
    <row r="729" spans="3:6" ht="14.1" customHeight="1" x14ac:dyDescent="0.2">
      <c r="C729" s="41"/>
      <c r="D729" s="42"/>
      <c r="E729" s="43"/>
      <c r="F729" s="44"/>
    </row>
    <row r="730" spans="3:6" ht="14.1" customHeight="1" x14ac:dyDescent="0.2">
      <c r="C730" s="41"/>
      <c r="D730" s="42"/>
      <c r="E730" s="43"/>
      <c r="F730" s="44"/>
    </row>
    <row r="731" spans="3:6" ht="14.1" customHeight="1" x14ac:dyDescent="0.2">
      <c r="C731" s="41"/>
      <c r="D731" s="42"/>
      <c r="E731" s="43"/>
      <c r="F731" s="44"/>
    </row>
    <row r="732" spans="3:6" ht="14.1" customHeight="1" x14ac:dyDescent="0.2">
      <c r="C732" s="41"/>
      <c r="D732" s="42"/>
      <c r="E732" s="43"/>
      <c r="F732" s="44"/>
    </row>
    <row r="733" spans="3:6" ht="14.1" customHeight="1" x14ac:dyDescent="0.2">
      <c r="C733" s="41"/>
      <c r="D733" s="42"/>
      <c r="E733" s="43"/>
      <c r="F733" s="44"/>
    </row>
    <row r="734" spans="3:6" ht="14.1" customHeight="1" x14ac:dyDescent="0.2">
      <c r="C734" s="41"/>
      <c r="D734" s="42"/>
      <c r="E734" s="43"/>
      <c r="F734" s="44"/>
    </row>
    <row r="735" spans="3:6" ht="14.1" customHeight="1" x14ac:dyDescent="0.2">
      <c r="C735" s="41"/>
      <c r="D735" s="42"/>
      <c r="E735" s="43"/>
      <c r="F735" s="44"/>
    </row>
    <row r="736" spans="3:6" ht="14.1" customHeight="1" x14ac:dyDescent="0.2">
      <c r="C736" s="41"/>
      <c r="D736" s="42"/>
      <c r="E736" s="43"/>
      <c r="F736" s="44"/>
    </row>
    <row r="737" spans="3:6" ht="14.1" customHeight="1" x14ac:dyDescent="0.2">
      <c r="C737" s="41"/>
      <c r="D737" s="42"/>
      <c r="E737" s="43"/>
      <c r="F737" s="44"/>
    </row>
    <row r="738" spans="3:6" ht="14.1" customHeight="1" x14ac:dyDescent="0.2">
      <c r="C738" s="41"/>
      <c r="D738" s="42"/>
      <c r="E738" s="43"/>
      <c r="F738" s="44"/>
    </row>
    <row r="739" spans="3:6" ht="14.1" customHeight="1" x14ac:dyDescent="0.2">
      <c r="C739" s="41"/>
      <c r="D739" s="42"/>
      <c r="E739" s="43"/>
      <c r="F739" s="44"/>
    </row>
    <row r="740" spans="3:6" ht="14.1" customHeight="1" x14ac:dyDescent="0.2">
      <c r="C740" s="41"/>
      <c r="D740" s="42"/>
      <c r="E740" s="43"/>
      <c r="F740" s="44"/>
    </row>
    <row r="741" spans="3:6" ht="14.1" customHeight="1" x14ac:dyDescent="0.2">
      <c r="C741" s="41"/>
      <c r="D741" s="42"/>
      <c r="E741" s="43"/>
      <c r="F741" s="44"/>
    </row>
    <row r="742" spans="3:6" ht="14.1" customHeight="1" x14ac:dyDescent="0.2">
      <c r="C742" s="41"/>
      <c r="D742" s="42"/>
      <c r="E742" s="43"/>
      <c r="F742" s="44"/>
    </row>
    <row r="743" spans="3:6" ht="14.1" customHeight="1" x14ac:dyDescent="0.2">
      <c r="C743" s="41"/>
      <c r="D743" s="42"/>
      <c r="E743" s="43"/>
      <c r="F743" s="44"/>
    </row>
    <row r="744" spans="3:6" ht="14.1" customHeight="1" x14ac:dyDescent="0.2">
      <c r="C744" s="41"/>
      <c r="D744" s="42"/>
      <c r="E744" s="43"/>
      <c r="F744" s="44"/>
    </row>
    <row r="745" spans="3:6" ht="14.1" customHeight="1" x14ac:dyDescent="0.2">
      <c r="C745" s="41"/>
      <c r="D745" s="42"/>
      <c r="E745" s="43"/>
      <c r="F745" s="44"/>
    </row>
    <row r="746" spans="3:6" ht="14.1" customHeight="1" x14ac:dyDescent="0.2">
      <c r="C746" s="41"/>
      <c r="D746" s="42"/>
      <c r="E746" s="43"/>
      <c r="F746" s="44"/>
    </row>
    <row r="747" spans="3:6" ht="14.1" customHeight="1" x14ac:dyDescent="0.2">
      <c r="C747" s="41"/>
      <c r="D747" s="42"/>
      <c r="E747" s="43"/>
      <c r="F747" s="44"/>
    </row>
    <row r="748" spans="3:6" ht="14.1" customHeight="1" x14ac:dyDescent="0.2">
      <c r="C748" s="41"/>
      <c r="D748" s="42"/>
      <c r="E748" s="43"/>
      <c r="F748" s="44"/>
    </row>
    <row r="749" spans="3:6" ht="14.1" customHeight="1" x14ac:dyDescent="0.2">
      <c r="C749" s="41"/>
      <c r="D749" s="42"/>
      <c r="E749" s="43"/>
      <c r="F749" s="44"/>
    </row>
    <row r="750" spans="3:6" ht="14.1" customHeight="1" x14ac:dyDescent="0.2">
      <c r="C750" s="41"/>
      <c r="D750" s="42"/>
      <c r="E750" s="43"/>
      <c r="F750" s="44"/>
    </row>
    <row r="751" spans="3:6" ht="14.1" customHeight="1" x14ac:dyDescent="0.2">
      <c r="C751" s="41"/>
      <c r="D751" s="42"/>
      <c r="E751" s="43"/>
      <c r="F751" s="44"/>
    </row>
    <row r="752" spans="3:6" ht="14.1" customHeight="1" x14ac:dyDescent="0.2">
      <c r="C752" s="41"/>
      <c r="D752" s="42"/>
      <c r="E752" s="43"/>
      <c r="F752" s="44"/>
    </row>
    <row r="753" spans="3:6" ht="14.1" customHeight="1" x14ac:dyDescent="0.2">
      <c r="C753" s="41"/>
      <c r="D753" s="42"/>
      <c r="E753" s="43"/>
      <c r="F753" s="44"/>
    </row>
    <row r="754" spans="3:6" ht="14.1" customHeight="1" x14ac:dyDescent="0.2">
      <c r="C754" s="41"/>
      <c r="D754" s="42"/>
      <c r="E754" s="43"/>
      <c r="F754" s="44"/>
    </row>
    <row r="755" spans="3:6" ht="14.1" customHeight="1" x14ac:dyDescent="0.2">
      <c r="C755" s="41"/>
      <c r="D755" s="42"/>
      <c r="E755" s="43"/>
      <c r="F755" s="44"/>
    </row>
    <row r="756" spans="3:6" ht="14.1" customHeight="1" x14ac:dyDescent="0.2">
      <c r="C756" s="41"/>
      <c r="D756" s="42"/>
      <c r="E756" s="43"/>
      <c r="F756" s="44"/>
    </row>
    <row r="757" spans="3:6" ht="14.1" customHeight="1" x14ac:dyDescent="0.2">
      <c r="C757" s="41"/>
      <c r="D757" s="42"/>
      <c r="E757" s="43"/>
      <c r="F757" s="44"/>
    </row>
    <row r="758" spans="3:6" ht="14.1" customHeight="1" x14ac:dyDescent="0.2">
      <c r="C758" s="41"/>
      <c r="D758" s="42"/>
      <c r="E758" s="43"/>
      <c r="F758" s="44"/>
    </row>
    <row r="759" spans="3:6" ht="14.1" customHeight="1" x14ac:dyDescent="0.2">
      <c r="C759" s="41"/>
      <c r="D759" s="42"/>
      <c r="E759" s="43"/>
      <c r="F759" s="44"/>
    </row>
    <row r="760" spans="3:6" ht="14.1" customHeight="1" x14ac:dyDescent="0.2">
      <c r="C760" s="41"/>
      <c r="D760" s="42"/>
      <c r="E760" s="43"/>
      <c r="F760" s="44"/>
    </row>
    <row r="761" spans="3:6" ht="14.1" customHeight="1" x14ac:dyDescent="0.2">
      <c r="C761" s="41"/>
      <c r="D761" s="42"/>
      <c r="E761" s="43"/>
      <c r="F761" s="44"/>
    </row>
    <row r="762" spans="3:6" ht="14.1" customHeight="1" x14ac:dyDescent="0.2">
      <c r="C762" s="41"/>
      <c r="D762" s="42"/>
      <c r="E762" s="43"/>
      <c r="F762" s="44"/>
    </row>
    <row r="763" spans="3:6" ht="14.1" customHeight="1" x14ac:dyDescent="0.2">
      <c r="C763" s="41"/>
      <c r="D763" s="42"/>
      <c r="E763" s="43"/>
      <c r="F763" s="44"/>
    </row>
    <row r="764" spans="3:6" ht="14.1" customHeight="1" x14ac:dyDescent="0.2">
      <c r="C764" s="41"/>
      <c r="D764" s="42"/>
      <c r="E764" s="43"/>
      <c r="F764" s="44"/>
    </row>
    <row r="765" spans="3:6" ht="14.1" customHeight="1" x14ac:dyDescent="0.2">
      <c r="C765" s="41"/>
      <c r="D765" s="42"/>
      <c r="E765" s="43"/>
      <c r="F765" s="44"/>
    </row>
    <row r="766" spans="3:6" ht="14.1" customHeight="1" x14ac:dyDescent="0.2">
      <c r="C766" s="41"/>
      <c r="D766" s="42"/>
      <c r="E766" s="43"/>
      <c r="F766" s="44"/>
    </row>
    <row r="767" spans="3:6" ht="14.1" customHeight="1" x14ac:dyDescent="0.2">
      <c r="C767" s="41"/>
      <c r="D767" s="42"/>
      <c r="E767" s="43"/>
      <c r="F767" s="44"/>
    </row>
    <row r="768" spans="3:6" ht="14.1" customHeight="1" x14ac:dyDescent="0.2">
      <c r="C768" s="41"/>
      <c r="D768" s="42"/>
      <c r="E768" s="43"/>
      <c r="F768" s="44"/>
    </row>
    <row r="769" spans="3:6" ht="14.1" customHeight="1" x14ac:dyDescent="0.2">
      <c r="C769" s="41"/>
      <c r="D769" s="42"/>
      <c r="E769" s="43"/>
      <c r="F769" s="44"/>
    </row>
    <row r="770" spans="3:6" ht="14.1" customHeight="1" x14ac:dyDescent="0.2">
      <c r="C770" s="41"/>
      <c r="D770" s="42"/>
      <c r="E770" s="43"/>
      <c r="F770" s="44"/>
    </row>
    <row r="771" spans="3:6" ht="14.1" customHeight="1" x14ac:dyDescent="0.2">
      <c r="C771" s="41"/>
      <c r="D771" s="42"/>
      <c r="E771" s="43"/>
      <c r="F771" s="44"/>
    </row>
    <row r="772" spans="3:6" ht="14.1" customHeight="1" x14ac:dyDescent="0.2">
      <c r="C772" s="41"/>
      <c r="D772" s="42"/>
      <c r="E772" s="43"/>
      <c r="F772" s="44"/>
    </row>
    <row r="773" spans="3:6" ht="14.1" customHeight="1" x14ac:dyDescent="0.2">
      <c r="C773" s="41"/>
      <c r="D773" s="42"/>
      <c r="E773" s="43"/>
      <c r="F773" s="44"/>
    </row>
    <row r="774" spans="3:6" ht="14.1" customHeight="1" x14ac:dyDescent="0.2">
      <c r="C774" s="41"/>
      <c r="D774" s="42"/>
      <c r="E774" s="43"/>
      <c r="F774" s="44"/>
    </row>
    <row r="775" spans="3:6" ht="14.1" customHeight="1" x14ac:dyDescent="0.2">
      <c r="C775" s="41"/>
      <c r="D775" s="42"/>
      <c r="E775" s="43"/>
      <c r="F775" s="44"/>
    </row>
    <row r="776" spans="3:6" ht="14.1" customHeight="1" x14ac:dyDescent="0.2">
      <c r="C776" s="41"/>
      <c r="D776" s="42"/>
      <c r="E776" s="43"/>
      <c r="F776" s="44"/>
    </row>
    <row r="777" spans="3:6" ht="14.1" customHeight="1" x14ac:dyDescent="0.2">
      <c r="C777" s="41"/>
      <c r="D777" s="42"/>
      <c r="E777" s="43"/>
      <c r="F777" s="44"/>
    </row>
    <row r="778" spans="3:6" ht="14.1" customHeight="1" x14ac:dyDescent="0.2">
      <c r="C778" s="41"/>
      <c r="D778" s="42"/>
      <c r="E778" s="43"/>
      <c r="F778" s="44"/>
    </row>
    <row r="779" spans="3:6" ht="14.1" customHeight="1" x14ac:dyDescent="0.2">
      <c r="C779" s="41"/>
      <c r="D779" s="42"/>
      <c r="E779" s="43"/>
      <c r="F779" s="44"/>
    </row>
    <row r="780" spans="3:6" ht="14.1" customHeight="1" x14ac:dyDescent="0.2">
      <c r="C780" s="41"/>
      <c r="D780" s="42"/>
      <c r="E780" s="43"/>
      <c r="F780" s="44"/>
    </row>
    <row r="781" spans="3:6" ht="14.1" customHeight="1" x14ac:dyDescent="0.2">
      <c r="C781" s="41"/>
      <c r="D781" s="42"/>
      <c r="E781" s="43"/>
      <c r="F781" s="44"/>
    </row>
    <row r="782" spans="3:6" ht="14.1" customHeight="1" x14ac:dyDescent="0.2">
      <c r="C782" s="41"/>
      <c r="D782" s="42"/>
      <c r="E782" s="43"/>
      <c r="F782" s="44"/>
    </row>
    <row r="783" spans="3:6" ht="14.1" customHeight="1" x14ac:dyDescent="0.2">
      <c r="C783" s="41"/>
      <c r="D783" s="42"/>
      <c r="E783" s="43"/>
      <c r="F783" s="44"/>
    </row>
    <row r="784" spans="3:6" ht="14.1" customHeight="1" x14ac:dyDescent="0.2">
      <c r="C784" s="41"/>
      <c r="D784" s="42"/>
      <c r="E784" s="43"/>
      <c r="F784" s="44"/>
    </row>
    <row r="785" spans="3:6" ht="14.1" customHeight="1" x14ac:dyDescent="0.2">
      <c r="C785" s="41"/>
      <c r="D785" s="42"/>
      <c r="E785" s="43"/>
      <c r="F785" s="44"/>
    </row>
    <row r="786" spans="3:6" ht="14.1" customHeight="1" x14ac:dyDescent="0.2">
      <c r="C786" s="41"/>
      <c r="D786" s="42"/>
      <c r="E786" s="43"/>
      <c r="F786" s="44"/>
    </row>
    <row r="787" spans="3:6" ht="14.1" customHeight="1" x14ac:dyDescent="0.2">
      <c r="C787" s="41"/>
      <c r="D787" s="42"/>
      <c r="E787" s="43"/>
      <c r="F787" s="44"/>
    </row>
    <row r="788" spans="3:6" ht="14.1" customHeight="1" x14ac:dyDescent="0.2">
      <c r="C788" s="41"/>
      <c r="D788" s="42"/>
      <c r="E788" s="43"/>
      <c r="F788" s="44"/>
    </row>
    <row r="789" spans="3:6" ht="14.1" customHeight="1" x14ac:dyDescent="0.2">
      <c r="C789" s="41"/>
      <c r="D789" s="42"/>
      <c r="E789" s="43"/>
      <c r="F789" s="44"/>
    </row>
    <row r="790" spans="3:6" ht="14.1" customHeight="1" x14ac:dyDescent="0.2">
      <c r="C790" s="41"/>
      <c r="D790" s="42"/>
      <c r="E790" s="43"/>
      <c r="F790" s="44"/>
    </row>
    <row r="791" spans="3:6" ht="14.1" customHeight="1" x14ac:dyDescent="0.2">
      <c r="C791" s="41"/>
      <c r="D791" s="42"/>
      <c r="E791" s="43"/>
      <c r="F791" s="44"/>
    </row>
    <row r="792" spans="3:6" ht="14.1" customHeight="1" x14ac:dyDescent="0.2">
      <c r="C792" s="41"/>
      <c r="D792" s="42"/>
      <c r="E792" s="43"/>
      <c r="F792" s="44"/>
    </row>
    <row r="793" spans="3:6" ht="14.1" customHeight="1" x14ac:dyDescent="0.2">
      <c r="C793" s="41"/>
      <c r="D793" s="42"/>
      <c r="E793" s="43"/>
      <c r="F793" s="44"/>
    </row>
    <row r="794" spans="3:6" ht="14.1" customHeight="1" x14ac:dyDescent="0.2">
      <c r="C794" s="41"/>
      <c r="D794" s="42"/>
      <c r="E794" s="43"/>
      <c r="F794" s="44"/>
    </row>
    <row r="795" spans="3:6" ht="14.1" customHeight="1" x14ac:dyDescent="0.2">
      <c r="C795" s="41"/>
      <c r="D795" s="42"/>
      <c r="E795" s="43"/>
      <c r="F795" s="44"/>
    </row>
    <row r="796" spans="3:6" ht="14.1" customHeight="1" x14ac:dyDescent="0.2">
      <c r="C796" s="41"/>
      <c r="D796" s="42"/>
      <c r="E796" s="43"/>
      <c r="F796" s="44"/>
    </row>
    <row r="797" spans="3:6" ht="14.1" customHeight="1" x14ac:dyDescent="0.2">
      <c r="C797" s="41"/>
      <c r="D797" s="42"/>
      <c r="E797" s="43"/>
      <c r="F797" s="44"/>
    </row>
    <row r="798" spans="3:6" ht="14.1" customHeight="1" x14ac:dyDescent="0.2">
      <c r="C798" s="41"/>
      <c r="D798" s="42"/>
      <c r="E798" s="43"/>
      <c r="F798" s="44"/>
    </row>
    <row r="799" spans="3:6" ht="14.1" customHeight="1" x14ac:dyDescent="0.2">
      <c r="C799" s="41"/>
      <c r="D799" s="42"/>
      <c r="E799" s="43"/>
      <c r="F799" s="44"/>
    </row>
    <row r="800" spans="3:6" ht="14.1" customHeight="1" x14ac:dyDescent="0.2">
      <c r="C800" s="41"/>
      <c r="D800" s="42"/>
      <c r="E800" s="43"/>
      <c r="F800" s="44"/>
    </row>
    <row r="801" spans="3:6" ht="14.1" customHeight="1" x14ac:dyDescent="0.2">
      <c r="C801" s="41"/>
      <c r="D801" s="42"/>
      <c r="E801" s="43"/>
      <c r="F801" s="44"/>
    </row>
    <row r="802" spans="3:6" ht="14.1" customHeight="1" x14ac:dyDescent="0.2">
      <c r="C802" s="41"/>
      <c r="D802" s="42"/>
      <c r="E802" s="43"/>
      <c r="F802" s="44"/>
    </row>
    <row r="803" spans="3:6" ht="14.1" customHeight="1" x14ac:dyDescent="0.2">
      <c r="C803" s="41"/>
      <c r="D803" s="42"/>
      <c r="E803" s="43"/>
      <c r="F803" s="44"/>
    </row>
    <row r="804" spans="3:6" ht="14.1" customHeight="1" x14ac:dyDescent="0.2">
      <c r="C804" s="41"/>
      <c r="D804" s="42"/>
      <c r="E804" s="43"/>
      <c r="F804" s="44"/>
    </row>
    <row r="805" spans="3:6" ht="14.1" customHeight="1" x14ac:dyDescent="0.2">
      <c r="C805" s="41"/>
      <c r="D805" s="42"/>
      <c r="E805" s="43"/>
      <c r="F805" s="44"/>
    </row>
    <row r="806" spans="3:6" ht="14.1" customHeight="1" x14ac:dyDescent="0.2">
      <c r="C806" s="41"/>
      <c r="D806" s="42"/>
      <c r="E806" s="43"/>
      <c r="F806" s="44"/>
    </row>
    <row r="807" spans="3:6" ht="14.1" customHeight="1" x14ac:dyDescent="0.2">
      <c r="C807" s="41"/>
      <c r="D807" s="42"/>
      <c r="E807" s="43"/>
      <c r="F807" s="44"/>
    </row>
    <row r="808" spans="3:6" ht="14.1" customHeight="1" x14ac:dyDescent="0.2">
      <c r="C808" s="41"/>
      <c r="D808" s="42"/>
      <c r="E808" s="43"/>
      <c r="F808" s="44"/>
    </row>
    <row r="809" spans="3:6" ht="14.1" customHeight="1" x14ac:dyDescent="0.2">
      <c r="C809" s="41"/>
      <c r="D809" s="42"/>
      <c r="E809" s="43"/>
      <c r="F809" s="44"/>
    </row>
    <row r="810" spans="3:6" ht="14.1" customHeight="1" x14ac:dyDescent="0.2">
      <c r="C810" s="41"/>
      <c r="D810" s="42"/>
      <c r="E810" s="43"/>
      <c r="F810" s="44"/>
    </row>
    <row r="811" spans="3:6" ht="14.1" customHeight="1" x14ac:dyDescent="0.2">
      <c r="C811" s="41"/>
      <c r="D811" s="42"/>
      <c r="E811" s="43"/>
      <c r="F811" s="44"/>
    </row>
    <row r="812" spans="3:6" ht="14.1" customHeight="1" x14ac:dyDescent="0.2">
      <c r="C812" s="41"/>
      <c r="D812" s="42"/>
      <c r="E812" s="43"/>
      <c r="F812" s="44"/>
    </row>
    <row r="813" spans="3:6" ht="14.1" customHeight="1" x14ac:dyDescent="0.2">
      <c r="C813" s="41"/>
      <c r="D813" s="42"/>
      <c r="E813" s="43"/>
      <c r="F813" s="44"/>
    </row>
    <row r="814" spans="3:6" ht="14.1" customHeight="1" x14ac:dyDescent="0.2">
      <c r="C814" s="41"/>
      <c r="D814" s="42"/>
      <c r="E814" s="43"/>
      <c r="F814" s="44"/>
    </row>
    <row r="815" spans="3:6" ht="14.1" customHeight="1" x14ac:dyDescent="0.2">
      <c r="C815" s="41"/>
      <c r="D815" s="42"/>
      <c r="E815" s="43"/>
      <c r="F815" s="44"/>
    </row>
    <row r="816" spans="3:6" ht="14.1" customHeight="1" x14ac:dyDescent="0.2">
      <c r="C816" s="41"/>
      <c r="D816" s="42"/>
      <c r="E816" s="43"/>
      <c r="F816" s="44"/>
    </row>
    <row r="817" spans="3:6" ht="14.1" customHeight="1" x14ac:dyDescent="0.2">
      <c r="C817" s="41"/>
      <c r="D817" s="42"/>
      <c r="E817" s="43"/>
      <c r="F817" s="44"/>
    </row>
    <row r="818" spans="3:6" ht="14.1" customHeight="1" x14ac:dyDescent="0.2">
      <c r="C818" s="41"/>
      <c r="D818" s="42"/>
      <c r="E818" s="43"/>
      <c r="F818" s="44"/>
    </row>
    <row r="819" spans="3:6" ht="14.1" customHeight="1" x14ac:dyDescent="0.2">
      <c r="C819" s="41"/>
      <c r="D819" s="42"/>
      <c r="E819" s="43"/>
      <c r="F819" s="44"/>
    </row>
    <row r="820" spans="3:6" ht="14.1" customHeight="1" x14ac:dyDescent="0.2">
      <c r="C820" s="41"/>
      <c r="D820" s="42"/>
      <c r="E820" s="43"/>
      <c r="F820" s="44"/>
    </row>
    <row r="821" spans="3:6" ht="14.1" customHeight="1" x14ac:dyDescent="0.2">
      <c r="C821" s="41"/>
      <c r="D821" s="42"/>
      <c r="E821" s="43"/>
      <c r="F821" s="44"/>
    </row>
    <row r="822" spans="3:6" ht="14.1" customHeight="1" x14ac:dyDescent="0.2">
      <c r="C822" s="41"/>
      <c r="D822" s="42"/>
      <c r="E822" s="43"/>
      <c r="F822" s="44"/>
    </row>
    <row r="823" spans="3:6" ht="14.1" customHeight="1" x14ac:dyDescent="0.2">
      <c r="C823" s="41"/>
      <c r="D823" s="42"/>
      <c r="E823" s="43"/>
      <c r="F823" s="44"/>
    </row>
    <row r="824" spans="3:6" ht="14.1" customHeight="1" x14ac:dyDescent="0.2">
      <c r="C824" s="41"/>
      <c r="D824" s="42"/>
      <c r="E824" s="43"/>
      <c r="F824" s="44"/>
    </row>
    <row r="825" spans="3:6" ht="14.1" customHeight="1" x14ac:dyDescent="0.2">
      <c r="C825" s="41"/>
      <c r="D825" s="42"/>
      <c r="E825" s="43"/>
      <c r="F825" s="44"/>
    </row>
    <row r="826" spans="3:6" ht="14.1" customHeight="1" x14ac:dyDescent="0.2">
      <c r="C826" s="41"/>
      <c r="D826" s="42"/>
      <c r="E826" s="43"/>
      <c r="F826" s="44"/>
    </row>
    <row r="827" spans="3:6" ht="14.1" customHeight="1" x14ac:dyDescent="0.2">
      <c r="C827" s="41"/>
      <c r="D827" s="42"/>
      <c r="E827" s="43"/>
      <c r="F827" s="44"/>
    </row>
    <row r="828" spans="3:6" ht="14.1" customHeight="1" x14ac:dyDescent="0.2">
      <c r="C828" s="41"/>
      <c r="D828" s="42"/>
      <c r="E828" s="43"/>
      <c r="F828" s="44"/>
    </row>
    <row r="829" spans="3:6" ht="14.1" customHeight="1" x14ac:dyDescent="0.2">
      <c r="C829" s="41"/>
      <c r="D829" s="42"/>
      <c r="E829" s="43"/>
      <c r="F829" s="44"/>
    </row>
    <row r="830" spans="3:6" ht="14.1" customHeight="1" x14ac:dyDescent="0.2">
      <c r="C830" s="41"/>
      <c r="D830" s="42"/>
      <c r="E830" s="43"/>
      <c r="F830" s="44"/>
    </row>
    <row r="831" spans="3:6" ht="14.1" customHeight="1" x14ac:dyDescent="0.2">
      <c r="C831" s="41"/>
      <c r="D831" s="42"/>
      <c r="E831" s="43"/>
      <c r="F831" s="44"/>
    </row>
    <row r="832" spans="3:6" ht="14.1" customHeight="1" x14ac:dyDescent="0.2">
      <c r="C832" s="41"/>
      <c r="D832" s="42"/>
      <c r="E832" s="43"/>
      <c r="F832" s="44"/>
    </row>
    <row r="833" spans="3:6" ht="14.1" customHeight="1" x14ac:dyDescent="0.2">
      <c r="C833" s="41"/>
      <c r="D833" s="42"/>
      <c r="E833" s="43"/>
      <c r="F833" s="44"/>
    </row>
    <row r="834" spans="3:6" ht="14.1" customHeight="1" x14ac:dyDescent="0.2">
      <c r="C834" s="41"/>
      <c r="D834" s="42"/>
      <c r="E834" s="43"/>
      <c r="F834" s="44"/>
    </row>
    <row r="835" spans="3:6" ht="14.1" customHeight="1" x14ac:dyDescent="0.2">
      <c r="C835" s="41"/>
      <c r="D835" s="42"/>
      <c r="E835" s="43"/>
      <c r="F835" s="44"/>
    </row>
    <row r="836" spans="3:6" ht="14.1" customHeight="1" x14ac:dyDescent="0.2">
      <c r="C836" s="41"/>
      <c r="D836" s="42"/>
      <c r="E836" s="43"/>
      <c r="F836" s="44"/>
    </row>
    <row r="837" spans="3:6" ht="14.1" customHeight="1" x14ac:dyDescent="0.2">
      <c r="C837" s="41"/>
      <c r="D837" s="42"/>
      <c r="E837" s="43"/>
      <c r="F837" s="44"/>
    </row>
    <row r="838" spans="3:6" ht="14.1" customHeight="1" x14ac:dyDescent="0.2">
      <c r="C838" s="41"/>
      <c r="D838" s="42"/>
      <c r="E838" s="43"/>
      <c r="F838" s="44"/>
    </row>
    <row r="839" spans="3:6" ht="14.1" customHeight="1" x14ac:dyDescent="0.2">
      <c r="C839" s="41"/>
      <c r="D839" s="42"/>
      <c r="E839" s="43"/>
      <c r="F839" s="44"/>
    </row>
    <row r="840" spans="3:6" ht="14.1" customHeight="1" x14ac:dyDescent="0.2">
      <c r="C840" s="41"/>
      <c r="D840" s="42"/>
      <c r="E840" s="43"/>
      <c r="F840" s="44"/>
    </row>
    <row r="841" spans="3:6" ht="14.1" customHeight="1" x14ac:dyDescent="0.2">
      <c r="C841" s="41"/>
      <c r="D841" s="42"/>
      <c r="E841" s="43"/>
      <c r="F841" s="44"/>
    </row>
    <row r="842" spans="3:6" ht="14.1" customHeight="1" x14ac:dyDescent="0.2">
      <c r="C842" s="41"/>
      <c r="D842" s="42"/>
      <c r="E842" s="43"/>
      <c r="F842" s="44"/>
    </row>
    <row r="843" spans="3:6" ht="14.1" customHeight="1" x14ac:dyDescent="0.2">
      <c r="C843" s="41"/>
      <c r="D843" s="42"/>
      <c r="E843" s="43"/>
      <c r="F843" s="44"/>
    </row>
    <row r="844" spans="3:6" ht="14.1" customHeight="1" x14ac:dyDescent="0.2">
      <c r="C844" s="41"/>
      <c r="D844" s="42"/>
      <c r="E844" s="43"/>
      <c r="F844" s="44"/>
    </row>
    <row r="845" spans="3:6" ht="14.1" customHeight="1" x14ac:dyDescent="0.2">
      <c r="C845" s="41"/>
      <c r="D845" s="42"/>
      <c r="E845" s="43"/>
      <c r="F845" s="44"/>
    </row>
    <row r="846" spans="3:6" ht="14.1" customHeight="1" x14ac:dyDescent="0.2">
      <c r="C846" s="41"/>
      <c r="D846" s="42"/>
      <c r="E846" s="43"/>
      <c r="F846" s="44"/>
    </row>
    <row r="847" spans="3:6" ht="14.1" customHeight="1" x14ac:dyDescent="0.2">
      <c r="C847" s="41"/>
      <c r="D847" s="42"/>
      <c r="E847" s="43"/>
      <c r="F847" s="44"/>
    </row>
    <row r="848" spans="3:6" ht="14.1" customHeight="1" x14ac:dyDescent="0.2">
      <c r="C848" s="41"/>
      <c r="D848" s="42"/>
      <c r="E848" s="43"/>
      <c r="F848" s="44"/>
    </row>
    <row r="849" spans="3:6" ht="14.1" customHeight="1" x14ac:dyDescent="0.2">
      <c r="C849" s="41"/>
      <c r="D849" s="42"/>
      <c r="E849" s="43"/>
      <c r="F849" s="44"/>
    </row>
    <row r="850" spans="3:6" ht="14.1" customHeight="1" x14ac:dyDescent="0.2">
      <c r="C850" s="41"/>
      <c r="D850" s="42"/>
      <c r="E850" s="43"/>
      <c r="F850" s="44"/>
    </row>
    <row r="851" spans="3:6" ht="14.1" customHeight="1" x14ac:dyDescent="0.2">
      <c r="C851" s="41"/>
      <c r="D851" s="42"/>
      <c r="E851" s="43"/>
      <c r="F851" s="44"/>
    </row>
    <row r="852" spans="3:6" ht="14.1" customHeight="1" x14ac:dyDescent="0.2">
      <c r="C852" s="41"/>
      <c r="D852" s="42"/>
      <c r="E852" s="43"/>
      <c r="F852" s="44"/>
    </row>
    <row r="853" spans="3:6" ht="14.1" customHeight="1" x14ac:dyDescent="0.2">
      <c r="C853" s="41"/>
      <c r="D853" s="42"/>
      <c r="E853" s="43"/>
      <c r="F853" s="44"/>
    </row>
    <row r="854" spans="3:6" ht="14.1" customHeight="1" x14ac:dyDescent="0.2">
      <c r="C854" s="41"/>
      <c r="D854" s="42"/>
      <c r="E854" s="43"/>
      <c r="F854" s="44"/>
    </row>
    <row r="855" spans="3:6" ht="14.1" customHeight="1" x14ac:dyDescent="0.2">
      <c r="C855" s="41"/>
      <c r="D855" s="42"/>
      <c r="E855" s="43"/>
      <c r="F855" s="44"/>
    </row>
    <row r="856" spans="3:6" ht="14.1" customHeight="1" x14ac:dyDescent="0.2">
      <c r="C856" s="41"/>
      <c r="D856" s="42"/>
      <c r="E856" s="43"/>
      <c r="F856" s="44"/>
    </row>
    <row r="857" spans="3:6" ht="14.1" customHeight="1" x14ac:dyDescent="0.2">
      <c r="C857" s="41"/>
      <c r="D857" s="42"/>
      <c r="E857" s="43"/>
      <c r="F857" s="44"/>
    </row>
    <row r="858" spans="3:6" ht="14.1" customHeight="1" x14ac:dyDescent="0.2">
      <c r="C858" s="41"/>
      <c r="D858" s="42"/>
      <c r="E858" s="43"/>
      <c r="F858" s="44"/>
    </row>
    <row r="859" spans="3:6" ht="14.1" customHeight="1" x14ac:dyDescent="0.2">
      <c r="C859" s="41"/>
      <c r="D859" s="42"/>
      <c r="E859" s="43"/>
      <c r="F859" s="44"/>
    </row>
    <row r="860" spans="3:6" ht="14.1" customHeight="1" x14ac:dyDescent="0.2">
      <c r="C860" s="41"/>
      <c r="D860" s="42"/>
      <c r="E860" s="43"/>
      <c r="F860" s="44"/>
    </row>
    <row r="861" spans="3:6" ht="14.1" customHeight="1" x14ac:dyDescent="0.2">
      <c r="C861" s="41"/>
      <c r="D861" s="42"/>
      <c r="E861" s="43"/>
      <c r="F861" s="44"/>
    </row>
    <row r="862" spans="3:6" ht="14.1" customHeight="1" x14ac:dyDescent="0.2">
      <c r="C862" s="41"/>
      <c r="D862" s="42"/>
      <c r="E862" s="43"/>
      <c r="F862" s="44"/>
    </row>
    <row r="863" spans="3:6" ht="14.1" customHeight="1" x14ac:dyDescent="0.2">
      <c r="C863" s="41"/>
      <c r="D863" s="42"/>
      <c r="E863" s="43"/>
      <c r="F863" s="44"/>
    </row>
    <row r="864" spans="3:6" ht="14.1" customHeight="1" x14ac:dyDescent="0.2">
      <c r="C864" s="41"/>
      <c r="D864" s="42"/>
      <c r="E864" s="43"/>
      <c r="F864" s="44"/>
    </row>
    <row r="865" spans="3:6" ht="14.1" customHeight="1" x14ac:dyDescent="0.2">
      <c r="C865" s="41"/>
      <c r="D865" s="42"/>
      <c r="E865" s="43"/>
      <c r="F865" s="44"/>
    </row>
    <row r="866" spans="3:6" ht="14.1" customHeight="1" x14ac:dyDescent="0.2">
      <c r="C866" s="41"/>
      <c r="D866" s="42"/>
      <c r="E866" s="43"/>
      <c r="F866" s="44"/>
    </row>
    <row r="867" spans="3:6" ht="14.1" customHeight="1" x14ac:dyDescent="0.2">
      <c r="C867" s="41"/>
      <c r="D867" s="42"/>
      <c r="E867" s="43"/>
      <c r="F867" s="44"/>
    </row>
    <row r="868" spans="3:6" ht="14.1" customHeight="1" x14ac:dyDescent="0.2">
      <c r="C868" s="41"/>
      <c r="D868" s="42"/>
      <c r="E868" s="43"/>
      <c r="F868" s="44"/>
    </row>
    <row r="869" spans="3:6" ht="14.1" customHeight="1" x14ac:dyDescent="0.2">
      <c r="C869" s="41"/>
      <c r="D869" s="42"/>
      <c r="E869" s="43"/>
      <c r="F869" s="44"/>
    </row>
    <row r="870" spans="3:6" ht="14.1" customHeight="1" x14ac:dyDescent="0.2">
      <c r="C870" s="41"/>
      <c r="D870" s="42"/>
      <c r="E870" s="43"/>
      <c r="F870" s="44"/>
    </row>
    <row r="871" spans="3:6" ht="14.1" customHeight="1" x14ac:dyDescent="0.2">
      <c r="C871" s="41"/>
      <c r="D871" s="42"/>
      <c r="E871" s="43"/>
      <c r="F871" s="44"/>
    </row>
    <row r="872" spans="3:6" ht="14.1" customHeight="1" x14ac:dyDescent="0.2">
      <c r="C872" s="41"/>
      <c r="D872" s="42"/>
      <c r="E872" s="43"/>
      <c r="F872" s="44"/>
    </row>
    <row r="873" spans="3:6" ht="14.1" customHeight="1" x14ac:dyDescent="0.2">
      <c r="C873" s="41"/>
      <c r="D873" s="42"/>
      <c r="E873" s="43"/>
      <c r="F873" s="44"/>
    </row>
    <row r="874" spans="3:6" ht="14.1" customHeight="1" x14ac:dyDescent="0.2">
      <c r="C874" s="41"/>
      <c r="D874" s="42"/>
      <c r="E874" s="43"/>
      <c r="F874" s="44"/>
    </row>
    <row r="875" spans="3:6" ht="14.1" customHeight="1" x14ac:dyDescent="0.2">
      <c r="C875" s="41"/>
      <c r="D875" s="42"/>
      <c r="E875" s="43"/>
      <c r="F875" s="44"/>
    </row>
    <row r="876" spans="3:6" ht="14.1" customHeight="1" x14ac:dyDescent="0.2">
      <c r="C876" s="41"/>
      <c r="D876" s="42"/>
      <c r="E876" s="43"/>
      <c r="F876" s="44"/>
    </row>
    <row r="877" spans="3:6" ht="14.1" customHeight="1" x14ac:dyDescent="0.2">
      <c r="C877" s="41"/>
      <c r="D877" s="42"/>
      <c r="E877" s="43"/>
      <c r="F877" s="44"/>
    </row>
    <row r="878" spans="3:6" ht="14.1" customHeight="1" x14ac:dyDescent="0.2">
      <c r="C878" s="41"/>
      <c r="D878" s="42"/>
      <c r="E878" s="43"/>
      <c r="F878" s="44"/>
    </row>
    <row r="879" spans="3:6" ht="14.1" customHeight="1" x14ac:dyDescent="0.2">
      <c r="C879" s="41"/>
      <c r="D879" s="42"/>
      <c r="E879" s="43"/>
      <c r="F879" s="44"/>
    </row>
    <row r="880" spans="3:6" ht="14.1" customHeight="1" x14ac:dyDescent="0.2">
      <c r="C880" s="41"/>
      <c r="D880" s="42"/>
      <c r="E880" s="43"/>
      <c r="F880" s="44"/>
    </row>
    <row r="881" spans="3:6" ht="14.1" customHeight="1" x14ac:dyDescent="0.2">
      <c r="C881" s="41"/>
      <c r="D881" s="42"/>
      <c r="E881" s="43"/>
      <c r="F881" s="44"/>
    </row>
    <row r="882" spans="3:6" ht="14.1" customHeight="1" x14ac:dyDescent="0.2">
      <c r="C882" s="41"/>
      <c r="D882" s="42"/>
      <c r="E882" s="43"/>
      <c r="F882" s="44"/>
    </row>
    <row r="883" spans="3:6" ht="14.1" customHeight="1" x14ac:dyDescent="0.2">
      <c r="C883" s="41"/>
      <c r="D883" s="42"/>
      <c r="E883" s="43"/>
      <c r="F883" s="44"/>
    </row>
    <row r="884" spans="3:6" ht="14.1" customHeight="1" x14ac:dyDescent="0.2">
      <c r="C884" s="41"/>
      <c r="D884" s="42"/>
      <c r="E884" s="43"/>
      <c r="F884" s="44"/>
    </row>
    <row r="885" spans="3:6" ht="14.1" customHeight="1" x14ac:dyDescent="0.2">
      <c r="C885" s="41"/>
      <c r="D885" s="42"/>
      <c r="E885" s="43"/>
      <c r="F885" s="44"/>
    </row>
    <row r="886" spans="3:6" ht="14.1" customHeight="1" x14ac:dyDescent="0.2">
      <c r="C886" s="41"/>
      <c r="D886" s="42"/>
      <c r="E886" s="43"/>
      <c r="F886" s="44"/>
    </row>
    <row r="887" spans="3:6" ht="14.1" customHeight="1" x14ac:dyDescent="0.2">
      <c r="C887" s="41"/>
      <c r="D887" s="42"/>
      <c r="E887" s="43"/>
      <c r="F887" s="44"/>
    </row>
    <row r="888" spans="3:6" ht="14.1" customHeight="1" x14ac:dyDescent="0.2">
      <c r="C888" s="41"/>
      <c r="D888" s="42"/>
      <c r="E888" s="43"/>
      <c r="F888" s="44"/>
    </row>
    <row r="889" spans="3:6" ht="14.1" customHeight="1" x14ac:dyDescent="0.2">
      <c r="C889" s="41"/>
      <c r="D889" s="42"/>
      <c r="E889" s="43"/>
      <c r="F889" s="44"/>
    </row>
    <row r="890" spans="3:6" ht="14.1" customHeight="1" x14ac:dyDescent="0.2">
      <c r="C890" s="41"/>
      <c r="D890" s="42"/>
      <c r="E890" s="43"/>
      <c r="F890" s="44"/>
    </row>
    <row r="891" spans="3:6" ht="14.1" customHeight="1" x14ac:dyDescent="0.2">
      <c r="C891" s="41"/>
      <c r="D891" s="42"/>
      <c r="E891" s="43"/>
      <c r="F891" s="44"/>
    </row>
    <row r="892" spans="3:6" ht="14.1" customHeight="1" x14ac:dyDescent="0.2">
      <c r="C892" s="41"/>
      <c r="D892" s="42"/>
      <c r="E892" s="43"/>
      <c r="F892" s="44"/>
    </row>
    <row r="893" spans="3:6" ht="14.1" customHeight="1" x14ac:dyDescent="0.2">
      <c r="C893" s="41"/>
      <c r="D893" s="42"/>
      <c r="E893" s="43"/>
      <c r="F893" s="44"/>
    </row>
    <row r="894" spans="3:6" ht="14.1" customHeight="1" x14ac:dyDescent="0.2">
      <c r="C894" s="41"/>
      <c r="D894" s="42"/>
      <c r="E894" s="43"/>
      <c r="F894" s="44"/>
    </row>
    <row r="895" spans="3:6" ht="14.1" customHeight="1" x14ac:dyDescent="0.2">
      <c r="C895" s="41"/>
      <c r="D895" s="42"/>
      <c r="E895" s="43"/>
      <c r="F895" s="44"/>
    </row>
    <row r="896" spans="3:6" ht="14.1" customHeight="1" x14ac:dyDescent="0.2">
      <c r="C896" s="41"/>
      <c r="D896" s="42"/>
      <c r="E896" s="43"/>
      <c r="F896" s="44"/>
    </row>
    <row r="897" spans="3:6" ht="14.1" customHeight="1" x14ac:dyDescent="0.2">
      <c r="C897" s="41"/>
      <c r="D897" s="42"/>
      <c r="E897" s="43"/>
      <c r="F897" s="44"/>
    </row>
    <row r="898" spans="3:6" ht="14.1" customHeight="1" x14ac:dyDescent="0.2">
      <c r="C898" s="41"/>
      <c r="D898" s="42"/>
      <c r="E898" s="43"/>
      <c r="F898" s="44"/>
    </row>
    <row r="899" spans="3:6" ht="14.1" customHeight="1" x14ac:dyDescent="0.2">
      <c r="C899" s="41"/>
      <c r="D899" s="42"/>
      <c r="E899" s="43"/>
      <c r="F899" s="44"/>
    </row>
    <row r="900" spans="3:6" ht="14.1" customHeight="1" x14ac:dyDescent="0.2">
      <c r="C900" s="41"/>
      <c r="D900" s="42"/>
      <c r="E900" s="43"/>
      <c r="F900" s="44"/>
    </row>
    <row r="901" spans="3:6" ht="14.1" customHeight="1" x14ac:dyDescent="0.2">
      <c r="C901" s="41"/>
      <c r="D901" s="42"/>
      <c r="E901" s="43"/>
      <c r="F901" s="44"/>
    </row>
    <row r="902" spans="3:6" ht="14.1" customHeight="1" x14ac:dyDescent="0.2">
      <c r="C902" s="41"/>
      <c r="D902" s="42"/>
      <c r="E902" s="43"/>
      <c r="F902" s="44"/>
    </row>
    <row r="903" spans="3:6" ht="14.1" customHeight="1" x14ac:dyDescent="0.2">
      <c r="C903" s="41"/>
      <c r="D903" s="42"/>
      <c r="E903" s="43"/>
      <c r="F903" s="44"/>
    </row>
    <row r="904" spans="3:6" ht="14.1" customHeight="1" x14ac:dyDescent="0.2">
      <c r="C904" s="41"/>
      <c r="D904" s="42"/>
      <c r="E904" s="43"/>
      <c r="F904" s="44"/>
    </row>
    <row r="905" spans="3:6" ht="14.1" customHeight="1" x14ac:dyDescent="0.2">
      <c r="C905" s="41"/>
      <c r="D905" s="42"/>
      <c r="E905" s="43"/>
      <c r="F905" s="44"/>
    </row>
    <row r="906" spans="3:6" ht="14.1" customHeight="1" x14ac:dyDescent="0.2">
      <c r="C906" s="41"/>
      <c r="D906" s="42"/>
      <c r="E906" s="43"/>
      <c r="F906" s="44"/>
    </row>
    <row r="907" spans="3:6" ht="14.1" customHeight="1" x14ac:dyDescent="0.2">
      <c r="C907" s="41"/>
      <c r="D907" s="42"/>
      <c r="E907" s="43"/>
      <c r="F907" s="44"/>
    </row>
    <row r="908" spans="3:6" ht="14.1" customHeight="1" x14ac:dyDescent="0.2">
      <c r="C908" s="41"/>
      <c r="D908" s="42"/>
      <c r="E908" s="43"/>
      <c r="F908" s="44"/>
    </row>
    <row r="909" spans="3:6" ht="14.1" customHeight="1" x14ac:dyDescent="0.2">
      <c r="C909" s="41"/>
      <c r="D909" s="42"/>
      <c r="E909" s="43"/>
      <c r="F909" s="44"/>
    </row>
    <row r="910" spans="3:6" ht="14.1" customHeight="1" x14ac:dyDescent="0.2">
      <c r="C910" s="41"/>
      <c r="D910" s="42"/>
      <c r="E910" s="43"/>
      <c r="F910" s="44"/>
    </row>
    <row r="911" spans="3:6" ht="14.1" customHeight="1" x14ac:dyDescent="0.2">
      <c r="C911" s="41"/>
      <c r="D911" s="42"/>
      <c r="E911" s="43"/>
      <c r="F911" s="44"/>
    </row>
    <row r="912" spans="3:6" ht="14.1" customHeight="1" x14ac:dyDescent="0.2">
      <c r="C912" s="41"/>
      <c r="D912" s="42"/>
      <c r="E912" s="43"/>
      <c r="F912" s="44"/>
    </row>
    <row r="913" spans="3:6" ht="14.1" customHeight="1" x14ac:dyDescent="0.2">
      <c r="C913" s="41"/>
      <c r="D913" s="42"/>
      <c r="E913" s="43"/>
      <c r="F913" s="44"/>
    </row>
    <row r="914" spans="3:6" ht="14.1" customHeight="1" x14ac:dyDescent="0.2">
      <c r="C914" s="41"/>
      <c r="D914" s="42"/>
      <c r="E914" s="43"/>
      <c r="F914" s="44"/>
    </row>
    <row r="915" spans="3:6" ht="14.1" customHeight="1" x14ac:dyDescent="0.2">
      <c r="C915" s="41"/>
      <c r="D915" s="42"/>
      <c r="E915" s="43"/>
      <c r="F915" s="44"/>
    </row>
    <row r="916" spans="3:6" ht="14.1" customHeight="1" x14ac:dyDescent="0.2">
      <c r="C916" s="41"/>
      <c r="D916" s="42"/>
      <c r="E916" s="43"/>
      <c r="F916" s="44"/>
    </row>
    <row r="917" spans="3:6" ht="14.1" customHeight="1" x14ac:dyDescent="0.2">
      <c r="C917" s="41"/>
      <c r="D917" s="42"/>
      <c r="E917" s="43"/>
      <c r="F917" s="44"/>
    </row>
    <row r="918" spans="3:6" ht="14.1" customHeight="1" x14ac:dyDescent="0.2">
      <c r="C918" s="41"/>
      <c r="D918" s="42"/>
      <c r="E918" s="43"/>
      <c r="F918" s="44"/>
    </row>
    <row r="919" spans="3:6" ht="14.1" customHeight="1" x14ac:dyDescent="0.2">
      <c r="C919" s="41"/>
      <c r="D919" s="42"/>
      <c r="E919" s="43"/>
      <c r="F919" s="44"/>
    </row>
    <row r="920" spans="3:6" ht="14.1" customHeight="1" x14ac:dyDescent="0.2">
      <c r="C920" s="41"/>
      <c r="D920" s="42"/>
      <c r="E920" s="43"/>
      <c r="F920" s="44"/>
    </row>
    <row r="921" spans="3:6" ht="14.1" customHeight="1" x14ac:dyDescent="0.2">
      <c r="C921" s="41"/>
      <c r="D921" s="42"/>
      <c r="E921" s="43"/>
      <c r="F921" s="44"/>
    </row>
    <row r="922" spans="3:6" ht="14.1" customHeight="1" x14ac:dyDescent="0.2">
      <c r="C922" s="41"/>
      <c r="D922" s="42"/>
      <c r="E922" s="43"/>
      <c r="F922" s="44"/>
    </row>
    <row r="923" spans="3:6" ht="14.1" customHeight="1" x14ac:dyDescent="0.2">
      <c r="C923" s="41"/>
      <c r="D923" s="42"/>
      <c r="E923" s="43"/>
      <c r="F923" s="44"/>
    </row>
    <row r="924" spans="3:6" ht="14.1" customHeight="1" x14ac:dyDescent="0.2">
      <c r="C924" s="41"/>
      <c r="D924" s="42"/>
      <c r="E924" s="43"/>
      <c r="F924" s="44"/>
    </row>
    <row r="925" spans="3:6" ht="14.1" customHeight="1" x14ac:dyDescent="0.2">
      <c r="C925" s="41"/>
      <c r="D925" s="42"/>
      <c r="E925" s="43"/>
      <c r="F925" s="44"/>
    </row>
    <row r="926" spans="3:6" ht="14.1" customHeight="1" x14ac:dyDescent="0.2">
      <c r="C926" s="41"/>
      <c r="D926" s="42"/>
      <c r="E926" s="43"/>
      <c r="F926" s="44"/>
    </row>
    <row r="927" spans="3:6" ht="14.1" customHeight="1" x14ac:dyDescent="0.2">
      <c r="C927" s="41"/>
      <c r="D927" s="42"/>
      <c r="E927" s="43"/>
      <c r="F927" s="44"/>
    </row>
    <row r="928" spans="3:6" ht="14.1" customHeight="1" x14ac:dyDescent="0.2">
      <c r="C928" s="41"/>
      <c r="D928" s="42"/>
      <c r="E928" s="43"/>
      <c r="F928" s="44"/>
    </row>
    <row r="929" spans="3:6" ht="14.1" customHeight="1" x14ac:dyDescent="0.2">
      <c r="C929" s="41"/>
      <c r="D929" s="42"/>
      <c r="E929" s="43"/>
      <c r="F929" s="44"/>
    </row>
    <row r="930" spans="3:6" ht="14.1" customHeight="1" x14ac:dyDescent="0.2">
      <c r="C930" s="41"/>
      <c r="D930" s="42"/>
      <c r="E930" s="43"/>
      <c r="F930" s="44"/>
    </row>
    <row r="931" spans="3:6" ht="14.1" customHeight="1" x14ac:dyDescent="0.2">
      <c r="C931" s="41"/>
      <c r="D931" s="42"/>
      <c r="E931" s="43"/>
      <c r="F931" s="44"/>
    </row>
    <row r="932" spans="3:6" ht="14.1" customHeight="1" x14ac:dyDescent="0.2">
      <c r="C932" s="41"/>
      <c r="D932" s="42"/>
      <c r="E932" s="43"/>
      <c r="F932" s="44"/>
    </row>
    <row r="933" spans="3:6" ht="14.1" customHeight="1" x14ac:dyDescent="0.2">
      <c r="C933" s="41"/>
      <c r="D933" s="42"/>
      <c r="E933" s="43"/>
      <c r="F933" s="44"/>
    </row>
    <row r="934" spans="3:6" ht="14.1" customHeight="1" x14ac:dyDescent="0.2">
      <c r="C934" s="41"/>
      <c r="D934" s="42"/>
      <c r="E934" s="43"/>
      <c r="F934" s="44"/>
    </row>
    <row r="935" spans="3:6" ht="14.1" customHeight="1" x14ac:dyDescent="0.2">
      <c r="C935" s="41"/>
      <c r="D935" s="42"/>
      <c r="E935" s="43"/>
      <c r="F935" s="44"/>
    </row>
    <row r="936" spans="3:6" ht="14.1" customHeight="1" x14ac:dyDescent="0.2">
      <c r="C936" s="41"/>
      <c r="D936" s="42"/>
      <c r="E936" s="43"/>
      <c r="F936" s="44"/>
    </row>
    <row r="937" spans="3:6" ht="14.1" customHeight="1" x14ac:dyDescent="0.2">
      <c r="C937" s="41"/>
      <c r="D937" s="42"/>
      <c r="E937" s="43"/>
      <c r="F937" s="44"/>
    </row>
    <row r="938" spans="3:6" ht="14.1" customHeight="1" x14ac:dyDescent="0.2">
      <c r="C938" s="41"/>
      <c r="D938" s="42"/>
      <c r="E938" s="43"/>
      <c r="F938" s="44"/>
    </row>
    <row r="939" spans="3:6" ht="14.1" customHeight="1" x14ac:dyDescent="0.2">
      <c r="C939" s="41"/>
      <c r="D939" s="42"/>
      <c r="E939" s="43"/>
      <c r="F939" s="44"/>
    </row>
    <row r="940" spans="3:6" ht="14.1" customHeight="1" x14ac:dyDescent="0.2">
      <c r="C940" s="41"/>
      <c r="D940" s="42"/>
      <c r="E940" s="43"/>
      <c r="F940" s="44"/>
    </row>
    <row r="941" spans="3:6" ht="14.1" customHeight="1" x14ac:dyDescent="0.2">
      <c r="C941" s="41"/>
      <c r="D941" s="42"/>
      <c r="E941" s="43"/>
      <c r="F941" s="44"/>
    </row>
    <row r="942" spans="3:6" ht="14.1" customHeight="1" x14ac:dyDescent="0.2">
      <c r="C942" s="41"/>
      <c r="D942" s="42"/>
      <c r="E942" s="43"/>
      <c r="F942" s="44"/>
    </row>
    <row r="943" spans="3:6" ht="14.1" customHeight="1" x14ac:dyDescent="0.2">
      <c r="C943" s="41"/>
      <c r="D943" s="42"/>
      <c r="E943" s="43"/>
      <c r="F943" s="44"/>
    </row>
    <row r="944" spans="3:6" ht="14.1" customHeight="1" x14ac:dyDescent="0.2">
      <c r="C944" s="41"/>
      <c r="D944" s="42"/>
      <c r="E944" s="43"/>
      <c r="F944" s="44"/>
    </row>
    <row r="945" spans="3:6" ht="14.1" customHeight="1" x14ac:dyDescent="0.2">
      <c r="C945" s="41"/>
      <c r="D945" s="42"/>
      <c r="E945" s="43"/>
      <c r="F945" s="44"/>
    </row>
    <row r="946" spans="3:6" ht="14.1" customHeight="1" x14ac:dyDescent="0.2">
      <c r="C946" s="41"/>
      <c r="D946" s="42"/>
      <c r="E946" s="43"/>
      <c r="F946" s="44"/>
    </row>
    <row r="947" spans="3:6" ht="14.1" customHeight="1" x14ac:dyDescent="0.2">
      <c r="C947" s="41"/>
      <c r="D947" s="42"/>
      <c r="E947" s="43"/>
      <c r="F947" s="44"/>
    </row>
    <row r="948" spans="3:6" ht="14.1" customHeight="1" x14ac:dyDescent="0.2">
      <c r="C948" s="41"/>
      <c r="D948" s="42"/>
      <c r="E948" s="43"/>
      <c r="F948" s="44"/>
    </row>
    <row r="949" spans="3:6" ht="14.1" customHeight="1" x14ac:dyDescent="0.2">
      <c r="C949" s="41"/>
      <c r="D949" s="42"/>
      <c r="E949" s="43"/>
      <c r="F949" s="44"/>
    </row>
    <row r="950" spans="3:6" ht="14.1" customHeight="1" x14ac:dyDescent="0.2">
      <c r="C950" s="41"/>
      <c r="D950" s="42"/>
      <c r="E950" s="43"/>
      <c r="F950" s="44"/>
    </row>
    <row r="951" spans="3:6" ht="14.1" customHeight="1" x14ac:dyDescent="0.2">
      <c r="C951" s="41"/>
      <c r="D951" s="42"/>
      <c r="E951" s="43"/>
      <c r="F951" s="44"/>
    </row>
    <row r="952" spans="3:6" ht="14.1" customHeight="1" x14ac:dyDescent="0.2">
      <c r="C952" s="41"/>
      <c r="D952" s="42"/>
      <c r="E952" s="43"/>
      <c r="F952" s="44"/>
    </row>
    <row r="953" spans="3:6" ht="14.1" customHeight="1" x14ac:dyDescent="0.2">
      <c r="C953" s="41"/>
      <c r="D953" s="42"/>
      <c r="E953" s="43"/>
      <c r="F953" s="44"/>
    </row>
    <row r="954" spans="3:6" ht="14.1" customHeight="1" x14ac:dyDescent="0.2">
      <c r="C954" s="41"/>
      <c r="D954" s="42"/>
      <c r="E954" s="43"/>
      <c r="F954" s="44"/>
    </row>
    <row r="955" spans="3:6" ht="14.1" customHeight="1" x14ac:dyDescent="0.2">
      <c r="C955" s="41"/>
      <c r="D955" s="42"/>
      <c r="E955" s="43"/>
      <c r="F955" s="44"/>
    </row>
    <row r="956" spans="3:6" ht="14.1" customHeight="1" x14ac:dyDescent="0.2">
      <c r="C956" s="41"/>
      <c r="D956" s="42"/>
      <c r="E956" s="43"/>
      <c r="F956" s="44"/>
    </row>
    <row r="957" spans="3:6" ht="14.1" customHeight="1" x14ac:dyDescent="0.2">
      <c r="C957" s="41"/>
      <c r="D957" s="42"/>
      <c r="E957" s="43"/>
      <c r="F957" s="44"/>
    </row>
    <row r="958" spans="3:6" ht="14.1" customHeight="1" x14ac:dyDescent="0.2">
      <c r="C958" s="41"/>
      <c r="D958" s="42"/>
      <c r="E958" s="43"/>
      <c r="F958" s="44"/>
    </row>
    <row r="959" spans="3:6" ht="14.1" customHeight="1" x14ac:dyDescent="0.2">
      <c r="C959" s="41"/>
      <c r="D959" s="42"/>
      <c r="E959" s="43"/>
      <c r="F959" s="44"/>
    </row>
    <row r="960" spans="3:6" ht="14.1" customHeight="1" x14ac:dyDescent="0.2">
      <c r="C960" s="41"/>
      <c r="D960" s="42"/>
      <c r="E960" s="43"/>
      <c r="F960" s="44"/>
    </row>
    <row r="961" spans="3:6" ht="14.1" customHeight="1" x14ac:dyDescent="0.2">
      <c r="C961" s="41"/>
      <c r="D961" s="42"/>
      <c r="E961" s="43"/>
      <c r="F961" s="44"/>
    </row>
    <row r="962" spans="3:6" ht="14.1" customHeight="1" x14ac:dyDescent="0.2">
      <c r="C962" s="41"/>
      <c r="D962" s="42"/>
      <c r="E962" s="43"/>
      <c r="F962" s="44"/>
    </row>
    <row r="963" spans="3:6" ht="14.1" customHeight="1" x14ac:dyDescent="0.2">
      <c r="C963" s="41"/>
      <c r="D963" s="42"/>
      <c r="E963" s="43"/>
      <c r="F963" s="44"/>
    </row>
    <row r="964" spans="3:6" ht="14.1" customHeight="1" x14ac:dyDescent="0.2">
      <c r="C964" s="41"/>
      <c r="D964" s="42"/>
      <c r="E964" s="43"/>
      <c r="F964" s="44"/>
    </row>
    <row r="965" spans="3:6" ht="14.1" customHeight="1" x14ac:dyDescent="0.2">
      <c r="C965" s="41"/>
      <c r="D965" s="42"/>
      <c r="E965" s="43"/>
      <c r="F965" s="44"/>
    </row>
    <row r="966" spans="3:6" ht="14.1" customHeight="1" x14ac:dyDescent="0.2">
      <c r="C966" s="41"/>
      <c r="D966" s="42"/>
      <c r="E966" s="43"/>
      <c r="F966" s="44"/>
    </row>
    <row r="967" spans="3:6" ht="14.1" customHeight="1" x14ac:dyDescent="0.2">
      <c r="C967" s="41"/>
      <c r="D967" s="42"/>
      <c r="E967" s="43"/>
      <c r="F967" s="44"/>
    </row>
    <row r="968" spans="3:6" ht="14.1" customHeight="1" x14ac:dyDescent="0.2">
      <c r="C968" s="41"/>
      <c r="D968" s="42"/>
      <c r="E968" s="43"/>
      <c r="F968" s="44"/>
    </row>
    <row r="969" spans="3:6" ht="14.1" customHeight="1" x14ac:dyDescent="0.2">
      <c r="C969" s="41"/>
      <c r="D969" s="42"/>
      <c r="E969" s="43"/>
      <c r="F969" s="44"/>
    </row>
    <row r="970" spans="3:6" ht="14.1" customHeight="1" x14ac:dyDescent="0.2">
      <c r="C970" s="41"/>
      <c r="D970" s="42"/>
      <c r="E970" s="43"/>
      <c r="F970" s="44"/>
    </row>
    <row r="971" spans="3:6" ht="14.1" customHeight="1" x14ac:dyDescent="0.2">
      <c r="C971" s="41"/>
      <c r="D971" s="42"/>
      <c r="E971" s="43"/>
      <c r="F971" s="44"/>
    </row>
    <row r="972" spans="3:6" ht="14.1" customHeight="1" x14ac:dyDescent="0.2">
      <c r="C972" s="41"/>
      <c r="D972" s="42"/>
      <c r="E972" s="43"/>
      <c r="F972" s="44"/>
    </row>
    <row r="973" spans="3:6" ht="14.1" customHeight="1" x14ac:dyDescent="0.2">
      <c r="C973" s="41"/>
      <c r="D973" s="42"/>
      <c r="E973" s="43"/>
      <c r="F973" s="44"/>
    </row>
    <row r="974" spans="3:6" ht="14.1" customHeight="1" x14ac:dyDescent="0.2">
      <c r="C974" s="41"/>
      <c r="D974" s="42"/>
      <c r="E974" s="43"/>
      <c r="F974" s="44"/>
    </row>
    <row r="975" spans="3:6" ht="14.1" customHeight="1" x14ac:dyDescent="0.2">
      <c r="C975" s="41"/>
      <c r="D975" s="42"/>
      <c r="E975" s="43"/>
      <c r="F975" s="44"/>
    </row>
    <row r="976" spans="3:6" ht="14.1" customHeight="1" x14ac:dyDescent="0.2">
      <c r="C976" s="41"/>
      <c r="D976" s="42"/>
      <c r="E976" s="43"/>
      <c r="F976" s="44"/>
    </row>
    <row r="977" spans="3:6" ht="14.1" customHeight="1" x14ac:dyDescent="0.2">
      <c r="C977" s="41"/>
      <c r="D977" s="42"/>
      <c r="E977" s="43"/>
      <c r="F977" s="44"/>
    </row>
    <row r="978" spans="3:6" ht="14.1" customHeight="1" x14ac:dyDescent="0.2">
      <c r="C978" s="41"/>
      <c r="D978" s="42"/>
      <c r="E978" s="43"/>
      <c r="F978" s="44"/>
    </row>
    <row r="979" spans="3:6" ht="14.1" customHeight="1" x14ac:dyDescent="0.2">
      <c r="C979" s="41"/>
      <c r="D979" s="42"/>
      <c r="E979" s="43"/>
      <c r="F979" s="44"/>
    </row>
    <row r="980" spans="3:6" ht="14.1" customHeight="1" x14ac:dyDescent="0.2">
      <c r="C980" s="41"/>
      <c r="D980" s="42"/>
      <c r="E980" s="43"/>
      <c r="F980" s="44"/>
    </row>
    <row r="981" spans="3:6" ht="14.1" customHeight="1" x14ac:dyDescent="0.2">
      <c r="C981" s="41"/>
      <c r="D981" s="42"/>
      <c r="E981" s="43"/>
      <c r="F981" s="44"/>
    </row>
    <row r="982" spans="3:6" ht="14.1" customHeight="1" x14ac:dyDescent="0.2">
      <c r="C982" s="41"/>
      <c r="D982" s="42"/>
      <c r="E982" s="43"/>
      <c r="F982" s="44"/>
    </row>
    <row r="983" spans="3:6" ht="14.1" customHeight="1" x14ac:dyDescent="0.2">
      <c r="C983" s="41"/>
      <c r="D983" s="42"/>
      <c r="E983" s="43"/>
      <c r="F983" s="44"/>
    </row>
    <row r="984" spans="3:6" ht="14.1" customHeight="1" x14ac:dyDescent="0.2">
      <c r="C984" s="41"/>
      <c r="D984" s="42"/>
      <c r="E984" s="43"/>
      <c r="F984" s="44"/>
    </row>
    <row r="985" spans="3:6" ht="14.1" customHeight="1" x14ac:dyDescent="0.2">
      <c r="C985" s="41"/>
      <c r="D985" s="42"/>
      <c r="E985" s="43"/>
      <c r="F985" s="44"/>
    </row>
    <row r="986" spans="3:6" ht="14.1" customHeight="1" x14ac:dyDescent="0.2">
      <c r="C986" s="41"/>
      <c r="D986" s="42"/>
      <c r="E986" s="43"/>
      <c r="F986" s="44"/>
    </row>
    <row r="987" spans="3:6" ht="14.1" customHeight="1" x14ac:dyDescent="0.2">
      <c r="C987" s="41"/>
      <c r="D987" s="42"/>
      <c r="E987" s="43"/>
      <c r="F987" s="44"/>
    </row>
    <row r="988" spans="3:6" ht="14.1" customHeight="1" x14ac:dyDescent="0.2">
      <c r="C988" s="41"/>
      <c r="D988" s="42"/>
      <c r="E988" s="43"/>
      <c r="F988" s="44"/>
    </row>
    <row r="989" spans="3:6" ht="14.1" customHeight="1" x14ac:dyDescent="0.2">
      <c r="C989" s="41"/>
      <c r="D989" s="42"/>
      <c r="E989" s="43"/>
      <c r="F989" s="44"/>
    </row>
    <row r="990" spans="3:6" ht="14.1" customHeight="1" x14ac:dyDescent="0.2">
      <c r="C990" s="41"/>
      <c r="D990" s="42"/>
      <c r="E990" s="43"/>
      <c r="F990" s="44"/>
    </row>
    <row r="991" spans="3:6" ht="14.1" customHeight="1" x14ac:dyDescent="0.2">
      <c r="C991" s="41"/>
      <c r="D991" s="42"/>
      <c r="E991" s="43"/>
      <c r="F991" s="44"/>
    </row>
    <row r="992" spans="3:6" ht="14.1" customHeight="1" x14ac:dyDescent="0.2">
      <c r="C992" s="41"/>
      <c r="D992" s="42"/>
      <c r="E992" s="43"/>
      <c r="F992" s="44"/>
    </row>
    <row r="993" spans="3:6" ht="14.1" customHeight="1" x14ac:dyDescent="0.2">
      <c r="C993" s="41"/>
      <c r="D993" s="42"/>
      <c r="E993" s="43"/>
      <c r="F993" s="44"/>
    </row>
    <row r="994" spans="3:6" ht="14.1" customHeight="1" x14ac:dyDescent="0.2">
      <c r="C994" s="41"/>
      <c r="D994" s="42"/>
      <c r="E994" s="43"/>
      <c r="F994" s="44"/>
    </row>
    <row r="995" spans="3:6" ht="14.1" customHeight="1" x14ac:dyDescent="0.2">
      <c r="C995" s="41"/>
      <c r="D995" s="42"/>
      <c r="E995" s="43"/>
      <c r="F995" s="44"/>
    </row>
    <row r="996" spans="3:6" ht="14.1" customHeight="1" x14ac:dyDescent="0.2">
      <c r="C996" s="41"/>
      <c r="D996" s="42"/>
      <c r="E996" s="43"/>
      <c r="F996" s="44"/>
    </row>
    <row r="997" spans="3:6" ht="14.1" customHeight="1" x14ac:dyDescent="0.2">
      <c r="C997" s="41"/>
      <c r="D997" s="42"/>
      <c r="E997" s="43"/>
      <c r="F997" s="44"/>
    </row>
    <row r="998" spans="3:6" ht="14.1" customHeight="1" x14ac:dyDescent="0.2">
      <c r="C998" s="41"/>
      <c r="D998" s="42"/>
      <c r="E998" s="43"/>
      <c r="F998" s="44"/>
    </row>
    <row r="999" spans="3:6" ht="14.1" customHeight="1" x14ac:dyDescent="0.2">
      <c r="C999" s="41"/>
      <c r="D999" s="42"/>
      <c r="E999" s="43"/>
      <c r="F999" s="44"/>
    </row>
    <row r="1000" spans="3:6" ht="14.1" customHeight="1" x14ac:dyDescent="0.2">
      <c r="C1000" s="41"/>
      <c r="D1000" s="42"/>
      <c r="E1000" s="43"/>
      <c r="F1000" s="44"/>
    </row>
    <row r="1001" spans="3:6" ht="14.1" customHeight="1" x14ac:dyDescent="0.2">
      <c r="C1001" s="41"/>
      <c r="D1001" s="42"/>
      <c r="E1001" s="43"/>
      <c r="F1001" s="44"/>
    </row>
    <row r="1002" spans="3:6" ht="14.1" customHeight="1" x14ac:dyDescent="0.2">
      <c r="C1002" s="41"/>
      <c r="D1002" s="42"/>
      <c r="E1002" s="43"/>
      <c r="F1002" s="44"/>
    </row>
    <row r="1003" spans="3:6" ht="14.1" customHeight="1" x14ac:dyDescent="0.2">
      <c r="C1003" s="41"/>
      <c r="D1003" s="42"/>
      <c r="E1003" s="43"/>
      <c r="F1003" s="44"/>
    </row>
    <row r="1004" spans="3:6" ht="14.1" customHeight="1" x14ac:dyDescent="0.2">
      <c r="C1004" s="41"/>
      <c r="D1004" s="42"/>
      <c r="E1004" s="43"/>
      <c r="F1004" s="44"/>
    </row>
    <row r="1005" spans="3:6" ht="14.1" customHeight="1" x14ac:dyDescent="0.2">
      <c r="C1005" s="41"/>
      <c r="D1005" s="42"/>
      <c r="E1005" s="43"/>
      <c r="F1005" s="44"/>
    </row>
    <row r="1006" spans="3:6" ht="14.1" customHeight="1" x14ac:dyDescent="0.2">
      <c r="C1006" s="41"/>
      <c r="D1006" s="42"/>
      <c r="E1006" s="43"/>
      <c r="F1006" s="44"/>
    </row>
    <row r="1007" spans="3:6" ht="14.1" customHeight="1" x14ac:dyDescent="0.2">
      <c r="C1007" s="41"/>
      <c r="D1007" s="42"/>
      <c r="E1007" s="43"/>
      <c r="F1007" s="44"/>
    </row>
    <row r="1008" spans="3:6" ht="14.1" customHeight="1" x14ac:dyDescent="0.2">
      <c r="C1008" s="41"/>
      <c r="D1008" s="42"/>
      <c r="E1008" s="43"/>
      <c r="F1008" s="44"/>
    </row>
    <row r="1009" spans="3:6" ht="14.1" customHeight="1" x14ac:dyDescent="0.2">
      <c r="C1009" s="41"/>
      <c r="D1009" s="42"/>
      <c r="E1009" s="43"/>
      <c r="F1009" s="44"/>
    </row>
    <row r="1010" spans="3:6" ht="14.1" customHeight="1" x14ac:dyDescent="0.2">
      <c r="C1010" s="41"/>
      <c r="D1010" s="42"/>
      <c r="E1010" s="43"/>
      <c r="F1010" s="44"/>
    </row>
    <row r="1011" spans="3:6" ht="14.1" customHeight="1" x14ac:dyDescent="0.2">
      <c r="C1011" s="41"/>
      <c r="D1011" s="42"/>
      <c r="E1011" s="43"/>
      <c r="F1011" s="44"/>
    </row>
    <row r="1012" spans="3:6" ht="14.1" customHeight="1" x14ac:dyDescent="0.2">
      <c r="C1012" s="41"/>
      <c r="D1012" s="42"/>
      <c r="E1012" s="43"/>
      <c r="F1012" s="44"/>
    </row>
    <row r="1013" spans="3:6" ht="14.1" customHeight="1" x14ac:dyDescent="0.2">
      <c r="C1013" s="41"/>
      <c r="D1013" s="42"/>
      <c r="E1013" s="43"/>
      <c r="F1013" s="44"/>
    </row>
    <row r="1014" spans="3:6" ht="14.1" customHeight="1" x14ac:dyDescent="0.2">
      <c r="C1014" s="41"/>
      <c r="D1014" s="42"/>
      <c r="E1014" s="43"/>
      <c r="F1014" s="44"/>
    </row>
    <row r="1015" spans="3:6" ht="14.1" customHeight="1" x14ac:dyDescent="0.2">
      <c r="C1015" s="41"/>
      <c r="D1015" s="42"/>
      <c r="E1015" s="43"/>
      <c r="F1015" s="44"/>
    </row>
    <row r="1016" spans="3:6" ht="14.1" customHeight="1" x14ac:dyDescent="0.2">
      <c r="C1016" s="41"/>
      <c r="D1016" s="42"/>
      <c r="E1016" s="43"/>
      <c r="F1016" s="44"/>
    </row>
    <row r="1017" spans="3:6" ht="14.1" customHeight="1" x14ac:dyDescent="0.2">
      <c r="C1017" s="41"/>
      <c r="D1017" s="42"/>
      <c r="E1017" s="43"/>
      <c r="F1017" s="44"/>
    </row>
    <row r="1018" spans="3:6" ht="14.1" customHeight="1" x14ac:dyDescent="0.2">
      <c r="C1018" s="41"/>
      <c r="D1018" s="42"/>
      <c r="E1018" s="43"/>
      <c r="F1018" s="44"/>
    </row>
    <row r="1019" spans="3:6" ht="14.1" customHeight="1" x14ac:dyDescent="0.2">
      <c r="C1019" s="41"/>
      <c r="D1019" s="42"/>
      <c r="E1019" s="43"/>
      <c r="F1019" s="44"/>
    </row>
    <row r="1020" spans="3:6" ht="14.1" customHeight="1" x14ac:dyDescent="0.2">
      <c r="C1020" s="41"/>
      <c r="D1020" s="42"/>
      <c r="E1020" s="43"/>
      <c r="F1020" s="44"/>
    </row>
    <row r="1021" spans="3:6" ht="14.1" customHeight="1" x14ac:dyDescent="0.2">
      <c r="C1021" s="41"/>
      <c r="D1021" s="42"/>
      <c r="E1021" s="43"/>
      <c r="F1021" s="44"/>
    </row>
    <row r="1022" spans="3:6" ht="14.1" customHeight="1" x14ac:dyDescent="0.2">
      <c r="C1022" s="41"/>
      <c r="D1022" s="42"/>
      <c r="E1022" s="43"/>
      <c r="F1022" s="44"/>
    </row>
    <row r="1023" spans="3:6" ht="14.1" customHeight="1" x14ac:dyDescent="0.2">
      <c r="C1023" s="41"/>
      <c r="D1023" s="42"/>
      <c r="E1023" s="43"/>
      <c r="F1023" s="44"/>
    </row>
    <row r="1024" spans="3:6" ht="14.1" customHeight="1" x14ac:dyDescent="0.2">
      <c r="C1024" s="41"/>
      <c r="D1024" s="42"/>
      <c r="E1024" s="43"/>
      <c r="F1024" s="44"/>
    </row>
    <row r="1025" spans="3:6" ht="14.1" customHeight="1" x14ac:dyDescent="0.2">
      <c r="C1025" s="41"/>
      <c r="D1025" s="42"/>
      <c r="E1025" s="43"/>
      <c r="F1025" s="44"/>
    </row>
    <row r="1026" spans="3:6" ht="14.1" customHeight="1" x14ac:dyDescent="0.2">
      <c r="C1026" s="41"/>
      <c r="D1026" s="42"/>
      <c r="E1026" s="43"/>
      <c r="F1026" s="44"/>
    </row>
    <row r="1027" spans="3:6" ht="14.1" customHeight="1" x14ac:dyDescent="0.2">
      <c r="C1027" s="41"/>
      <c r="D1027" s="42"/>
      <c r="E1027" s="43"/>
      <c r="F1027" s="44"/>
    </row>
    <row r="1028" spans="3:6" ht="14.1" customHeight="1" x14ac:dyDescent="0.2">
      <c r="C1028" s="41"/>
      <c r="D1028" s="42"/>
      <c r="E1028" s="43"/>
      <c r="F1028" s="44"/>
    </row>
    <row r="1029" spans="3:6" ht="14.1" customHeight="1" x14ac:dyDescent="0.2">
      <c r="C1029" s="41"/>
      <c r="D1029" s="42"/>
      <c r="E1029" s="43"/>
      <c r="F1029" s="44"/>
    </row>
    <row r="1030" spans="3:6" ht="14.1" customHeight="1" x14ac:dyDescent="0.2">
      <c r="C1030" s="41"/>
      <c r="D1030" s="42"/>
      <c r="E1030" s="43"/>
      <c r="F1030" s="44"/>
    </row>
    <row r="1031" spans="3:6" ht="14.1" customHeight="1" x14ac:dyDescent="0.2">
      <c r="C1031" s="41"/>
      <c r="D1031" s="42"/>
      <c r="E1031" s="43"/>
      <c r="F1031" s="44"/>
    </row>
    <row r="1032" spans="3:6" ht="14.1" customHeight="1" x14ac:dyDescent="0.2">
      <c r="C1032" s="41"/>
      <c r="D1032" s="42"/>
      <c r="E1032" s="43"/>
      <c r="F1032" s="44"/>
    </row>
    <row r="1033" spans="3:6" ht="14.1" customHeight="1" x14ac:dyDescent="0.2">
      <c r="C1033" s="41"/>
      <c r="D1033" s="42"/>
      <c r="E1033" s="43"/>
      <c r="F1033" s="44"/>
    </row>
    <row r="1034" spans="3:6" ht="14.1" customHeight="1" x14ac:dyDescent="0.2">
      <c r="C1034" s="41"/>
      <c r="D1034" s="42"/>
      <c r="E1034" s="43"/>
      <c r="F1034" s="44"/>
    </row>
    <row r="1035" spans="3:6" ht="14.1" customHeight="1" x14ac:dyDescent="0.2">
      <c r="C1035" s="41"/>
      <c r="D1035" s="42"/>
      <c r="E1035" s="43"/>
      <c r="F1035" s="44"/>
    </row>
    <row r="1036" spans="3:6" ht="14.1" customHeight="1" x14ac:dyDescent="0.2">
      <c r="C1036" s="41"/>
      <c r="D1036" s="42"/>
      <c r="E1036" s="43"/>
      <c r="F1036" s="44"/>
    </row>
    <row r="1037" spans="3:6" ht="14.1" customHeight="1" x14ac:dyDescent="0.2">
      <c r="C1037" s="41"/>
      <c r="D1037" s="42"/>
      <c r="E1037" s="43"/>
      <c r="F1037" s="44"/>
    </row>
    <row r="1038" spans="3:6" ht="14.1" customHeight="1" x14ac:dyDescent="0.2">
      <c r="C1038" s="41"/>
      <c r="D1038" s="42"/>
      <c r="E1038" s="43"/>
      <c r="F1038" s="44"/>
    </row>
    <row r="1039" spans="3:6" ht="14.1" customHeight="1" x14ac:dyDescent="0.2">
      <c r="C1039" s="41"/>
      <c r="D1039" s="42"/>
      <c r="E1039" s="43"/>
      <c r="F1039" s="44"/>
    </row>
    <row r="1040" spans="3:6" ht="14.1" customHeight="1" x14ac:dyDescent="0.2">
      <c r="C1040" s="41"/>
      <c r="D1040" s="42"/>
      <c r="E1040" s="43"/>
      <c r="F1040" s="44"/>
    </row>
    <row r="1041" spans="3:6" ht="14.1" customHeight="1" x14ac:dyDescent="0.2">
      <c r="C1041" s="41"/>
      <c r="D1041" s="42"/>
      <c r="E1041" s="43"/>
      <c r="F1041" s="44"/>
    </row>
    <row r="1042" spans="3:6" ht="14.1" customHeight="1" x14ac:dyDescent="0.2">
      <c r="C1042" s="41"/>
      <c r="D1042" s="42"/>
      <c r="E1042" s="43"/>
      <c r="F1042" s="44"/>
    </row>
    <row r="1043" spans="3:6" ht="14.1" customHeight="1" x14ac:dyDescent="0.2">
      <c r="C1043" s="41"/>
      <c r="D1043" s="42"/>
      <c r="E1043" s="43"/>
      <c r="F1043" s="44"/>
    </row>
    <row r="1044" spans="3:6" ht="14.1" customHeight="1" x14ac:dyDescent="0.2">
      <c r="C1044" s="41"/>
      <c r="D1044" s="42"/>
      <c r="E1044" s="43"/>
      <c r="F1044" s="44"/>
    </row>
    <row r="1045" spans="3:6" ht="14.1" customHeight="1" x14ac:dyDescent="0.2">
      <c r="C1045" s="41"/>
      <c r="D1045" s="42"/>
      <c r="E1045" s="43"/>
      <c r="F1045" s="44"/>
    </row>
    <row r="1046" spans="3:6" ht="14.1" customHeight="1" x14ac:dyDescent="0.2">
      <c r="C1046" s="41"/>
      <c r="D1046" s="42"/>
      <c r="E1046" s="43"/>
      <c r="F1046" s="44"/>
    </row>
    <row r="1047" spans="3:6" ht="14.1" customHeight="1" x14ac:dyDescent="0.2">
      <c r="C1047" s="41"/>
      <c r="D1047" s="42"/>
      <c r="E1047" s="43"/>
      <c r="F1047" s="44"/>
    </row>
    <row r="1048" spans="3:6" ht="14.1" customHeight="1" x14ac:dyDescent="0.2">
      <c r="C1048" s="41"/>
      <c r="D1048" s="42"/>
      <c r="E1048" s="43"/>
      <c r="F1048" s="44"/>
    </row>
    <row r="1049" spans="3:6" ht="14.1" customHeight="1" x14ac:dyDescent="0.2">
      <c r="C1049" s="41"/>
      <c r="D1049" s="42"/>
      <c r="E1049" s="43"/>
      <c r="F1049" s="44"/>
    </row>
    <row r="1050" spans="3:6" ht="14.1" customHeight="1" x14ac:dyDescent="0.2">
      <c r="C1050" s="41"/>
      <c r="D1050" s="42"/>
      <c r="E1050" s="43"/>
      <c r="F1050" s="44"/>
    </row>
    <row r="1051" spans="3:6" ht="14.1" customHeight="1" x14ac:dyDescent="0.2">
      <c r="C1051" s="41"/>
      <c r="D1051" s="42"/>
      <c r="E1051" s="43"/>
      <c r="F1051" s="44"/>
    </row>
    <row r="1052" spans="3:6" ht="14.1" customHeight="1" x14ac:dyDescent="0.2">
      <c r="C1052" s="41"/>
      <c r="D1052" s="42"/>
      <c r="E1052" s="43"/>
      <c r="F1052" s="44"/>
    </row>
    <row r="1053" spans="3:6" ht="14.1" customHeight="1" x14ac:dyDescent="0.2">
      <c r="C1053" s="41"/>
      <c r="D1053" s="42"/>
      <c r="E1053" s="43"/>
      <c r="F1053" s="44"/>
    </row>
    <row r="1054" spans="3:6" ht="14.1" customHeight="1" x14ac:dyDescent="0.2">
      <c r="C1054" s="41"/>
      <c r="D1054" s="42"/>
      <c r="E1054" s="43"/>
      <c r="F1054" s="44"/>
    </row>
    <row r="1055" spans="3:6" ht="14.1" customHeight="1" x14ac:dyDescent="0.2">
      <c r="C1055" s="41"/>
      <c r="D1055" s="42"/>
      <c r="E1055" s="43"/>
      <c r="F1055" s="44"/>
    </row>
    <row r="1056" spans="3:6" ht="14.1" customHeight="1" x14ac:dyDescent="0.2">
      <c r="C1056" s="41"/>
      <c r="D1056" s="42"/>
      <c r="E1056" s="43"/>
      <c r="F1056" s="44"/>
    </row>
    <row r="1057" spans="3:6" ht="14.1" customHeight="1" x14ac:dyDescent="0.2">
      <c r="C1057" s="41"/>
      <c r="D1057" s="42"/>
      <c r="E1057" s="43"/>
      <c r="F1057" s="44"/>
    </row>
    <row r="1058" spans="3:6" ht="14.1" customHeight="1" x14ac:dyDescent="0.2">
      <c r="C1058" s="41"/>
      <c r="D1058" s="42"/>
      <c r="E1058" s="43"/>
    </row>
  </sheetData>
  <mergeCells count="119">
    <mergeCell ref="A115:D115"/>
    <mergeCell ref="A114:D114"/>
    <mergeCell ref="B107:D107"/>
    <mergeCell ref="B108:D108"/>
    <mergeCell ref="B111:D111"/>
    <mergeCell ref="A112:D112"/>
    <mergeCell ref="B113:D113"/>
    <mergeCell ref="A34:C34"/>
    <mergeCell ref="B36:C36"/>
    <mergeCell ref="B42:C42"/>
    <mergeCell ref="B37:C37"/>
    <mergeCell ref="B40:C40"/>
    <mergeCell ref="A43:C43"/>
    <mergeCell ref="B55:D55"/>
    <mergeCell ref="A44:C44"/>
    <mergeCell ref="B49:D49"/>
    <mergeCell ref="A54:D54"/>
    <mergeCell ref="A53:E53"/>
    <mergeCell ref="A67:C67"/>
    <mergeCell ref="A60:E60"/>
    <mergeCell ref="B61:C61"/>
    <mergeCell ref="B62:C62"/>
    <mergeCell ref="B109:D109"/>
    <mergeCell ref="B110:D110"/>
    <mergeCell ref="A105:E105"/>
    <mergeCell ref="B106:D106"/>
    <mergeCell ref="A99:A102"/>
    <mergeCell ref="B99:C99"/>
    <mergeCell ref="B100:C100"/>
    <mergeCell ref="B101:C101"/>
    <mergeCell ref="B102:C102"/>
    <mergeCell ref="B97:C97"/>
    <mergeCell ref="B91:D91"/>
    <mergeCell ref="B92:D92"/>
    <mergeCell ref="A93:D93"/>
    <mergeCell ref="A95:E95"/>
    <mergeCell ref="B96:C96"/>
    <mergeCell ref="B56:D56"/>
    <mergeCell ref="B57:D57"/>
    <mergeCell ref="B66:C66"/>
    <mergeCell ref="B63:C63"/>
    <mergeCell ref="B64:C64"/>
    <mergeCell ref="B65:C65"/>
    <mergeCell ref="B75:C75"/>
    <mergeCell ref="B98:C98"/>
    <mergeCell ref="A104:C104"/>
    <mergeCell ref="A82:E82"/>
    <mergeCell ref="B89:D89"/>
    <mergeCell ref="B90:D90"/>
    <mergeCell ref="B85:D85"/>
    <mergeCell ref="B86:D86"/>
    <mergeCell ref="B79:C79"/>
    <mergeCell ref="A80:C80"/>
    <mergeCell ref="A88:E88"/>
    <mergeCell ref="B70:C70"/>
    <mergeCell ref="A83:D83"/>
    <mergeCell ref="B84:D84"/>
    <mergeCell ref="B71:C71"/>
    <mergeCell ref="B72:C72"/>
    <mergeCell ref="B73:C73"/>
    <mergeCell ref="B74:C74"/>
    <mergeCell ref="B76:C76"/>
    <mergeCell ref="A77:C77"/>
    <mergeCell ref="B78:C78"/>
    <mergeCell ref="B22:C22"/>
    <mergeCell ref="B23:C23"/>
    <mergeCell ref="A69:E69"/>
    <mergeCell ref="B24:C24"/>
    <mergeCell ref="B25:C25"/>
    <mergeCell ref="A27:D27"/>
    <mergeCell ref="B26:C26"/>
    <mergeCell ref="B30:C30"/>
    <mergeCell ref="B31:C31"/>
    <mergeCell ref="A32:C32"/>
    <mergeCell ref="A29:C29"/>
    <mergeCell ref="B35:C35"/>
    <mergeCell ref="B38:C38"/>
    <mergeCell ref="B39:C39"/>
    <mergeCell ref="B41:C41"/>
    <mergeCell ref="A28:E28"/>
    <mergeCell ref="B45:D45"/>
    <mergeCell ref="B46:D46"/>
    <mergeCell ref="B47:D47"/>
    <mergeCell ref="B51:D51"/>
    <mergeCell ref="B58:D58"/>
    <mergeCell ref="B48:D48"/>
    <mergeCell ref="B50:D50"/>
    <mergeCell ref="A52:D52"/>
    <mergeCell ref="B15:C15"/>
    <mergeCell ref="B16:C16"/>
    <mergeCell ref="B17:C17"/>
    <mergeCell ref="D15:E15"/>
    <mergeCell ref="D16:E16"/>
    <mergeCell ref="D17:E17"/>
    <mergeCell ref="A19:E19"/>
    <mergeCell ref="B20:C20"/>
    <mergeCell ref="B21:C21"/>
    <mergeCell ref="B18:C18"/>
    <mergeCell ref="D18:E18"/>
    <mergeCell ref="D10:E10"/>
    <mergeCell ref="B10:C10"/>
    <mergeCell ref="B11:C11"/>
    <mergeCell ref="D11:E11"/>
    <mergeCell ref="A12:E12"/>
    <mergeCell ref="A9:E9"/>
    <mergeCell ref="A13:E13"/>
    <mergeCell ref="B14:C14"/>
    <mergeCell ref="D14:E14"/>
    <mergeCell ref="A2:E2"/>
    <mergeCell ref="A3:E3"/>
    <mergeCell ref="A4:E4"/>
    <mergeCell ref="B5:C5"/>
    <mergeCell ref="D5:E5"/>
    <mergeCell ref="B6:C6"/>
    <mergeCell ref="B7:C7"/>
    <mergeCell ref="B8:C8"/>
    <mergeCell ref="D6:E6"/>
    <mergeCell ref="D7:E7"/>
    <mergeCell ref="D8:E8"/>
  </mergeCells>
  <phoneticPr fontId="16" type="noConversion"/>
  <printOptions horizontalCentered="1"/>
  <pageMargins left="0.70866141732283461" right="0.70866141732283461" top="0.74803149606299213" bottom="0.74803149606299213" header="0.31496062992125984" footer="0.31496062992125984"/>
  <pageSetup paperSize="9" scale="80" fitToHeight="2" orientation="portrait" r:id="rId1"/>
  <headerFooter alignWithMargins="0"/>
  <rowBreaks count="2" manualBreakCount="2">
    <brk id="43" max="4" man="1"/>
    <brk id="86" max="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  <pageSetUpPr fitToPage="1"/>
  </sheetPr>
  <dimension ref="A1:J1043"/>
  <sheetViews>
    <sheetView view="pageBreakPreview" topLeftCell="A82" zoomScaleNormal="100" zoomScaleSheetLayoutView="100" workbookViewId="0">
      <selection activeCell="B109" sqref="B109:D109"/>
    </sheetView>
  </sheetViews>
  <sheetFormatPr defaultRowHeight="14.1" customHeight="1" x14ac:dyDescent="0.2"/>
  <cols>
    <col min="1" max="1" width="6.5703125" style="5" customWidth="1"/>
    <col min="2" max="2" width="54.28515625" style="5" customWidth="1"/>
    <col min="3" max="3" width="17.28515625" style="24" customWidth="1"/>
    <col min="4" max="4" width="12" style="25" customWidth="1"/>
    <col min="5" max="5" width="20.42578125" style="5" customWidth="1"/>
    <col min="6" max="6" width="3.42578125" style="1" customWidth="1"/>
    <col min="7" max="9" width="9.140625" style="1"/>
    <col min="10" max="10" width="12.28515625" style="1" bestFit="1" customWidth="1"/>
    <col min="11" max="16384" width="9.140625" style="1"/>
  </cols>
  <sheetData>
    <row r="1" spans="1:6" ht="14.1" customHeight="1" x14ac:dyDescent="0.2">
      <c r="A1" s="1"/>
      <c r="B1" s="2"/>
      <c r="C1" s="2"/>
      <c r="D1" s="3"/>
      <c r="E1" s="2"/>
      <c r="F1" s="4"/>
    </row>
    <row r="2" spans="1:6" ht="14.1" customHeight="1" x14ac:dyDescent="0.2">
      <c r="A2" s="306" t="s">
        <v>1</v>
      </c>
      <c r="B2" s="306"/>
      <c r="C2" s="306"/>
      <c r="D2" s="306"/>
      <c r="E2" s="306"/>
      <c r="F2" s="4"/>
    </row>
    <row r="3" spans="1:6" ht="14.1" customHeight="1" x14ac:dyDescent="0.2">
      <c r="A3" s="309"/>
      <c r="B3" s="309"/>
      <c r="C3" s="309"/>
      <c r="D3" s="309"/>
      <c r="E3" s="309"/>
      <c r="F3" s="4"/>
    </row>
    <row r="4" spans="1:6" ht="14.1" customHeight="1" x14ac:dyDescent="0.2">
      <c r="A4" s="329"/>
      <c r="B4" s="329"/>
      <c r="C4" s="329"/>
      <c r="D4" s="329"/>
      <c r="E4" s="329"/>
      <c r="F4" s="4"/>
    </row>
    <row r="5" spans="1:6" ht="14.1" customHeight="1" x14ac:dyDescent="0.2">
      <c r="A5" s="31" t="s">
        <v>2</v>
      </c>
      <c r="B5" s="319" t="s">
        <v>3</v>
      </c>
      <c r="C5" s="320"/>
      <c r="D5" s="321"/>
      <c r="E5" s="322"/>
      <c r="F5" s="30"/>
    </row>
    <row r="6" spans="1:6" ht="14.1" customHeight="1" x14ac:dyDescent="0.2">
      <c r="A6" s="6" t="s">
        <v>4</v>
      </c>
      <c r="B6" s="303" t="s">
        <v>5</v>
      </c>
      <c r="C6" s="304"/>
      <c r="D6" s="285" t="s">
        <v>60</v>
      </c>
      <c r="E6" s="287"/>
      <c r="F6" s="7"/>
    </row>
    <row r="7" spans="1:6" ht="14.1" customHeight="1" x14ac:dyDescent="0.2">
      <c r="A7" s="6" t="s">
        <v>6</v>
      </c>
      <c r="B7" s="303" t="s">
        <v>7</v>
      </c>
      <c r="C7" s="304"/>
      <c r="D7" s="285"/>
      <c r="E7" s="287"/>
      <c r="F7" s="7"/>
    </row>
    <row r="8" spans="1:6" ht="14.1" customHeight="1" x14ac:dyDescent="0.2">
      <c r="A8" s="6" t="s">
        <v>8</v>
      </c>
      <c r="B8" s="303" t="s">
        <v>9</v>
      </c>
      <c r="C8" s="304"/>
      <c r="D8" s="285">
        <v>24</v>
      </c>
      <c r="E8" s="287"/>
      <c r="F8" s="7"/>
    </row>
    <row r="9" spans="1:6" ht="14.1" customHeight="1" x14ac:dyDescent="0.2">
      <c r="A9" s="292" t="s">
        <v>56</v>
      </c>
      <c r="B9" s="292"/>
      <c r="C9" s="292"/>
      <c r="D9" s="292"/>
      <c r="E9" s="292"/>
      <c r="F9" s="7"/>
    </row>
    <row r="10" spans="1:6" ht="12.75" customHeight="1" x14ac:dyDescent="0.2">
      <c r="A10" s="33"/>
      <c r="B10" s="293" t="s">
        <v>10</v>
      </c>
      <c r="C10" s="294"/>
      <c r="D10" s="295" t="s">
        <v>55</v>
      </c>
      <c r="E10" s="295"/>
      <c r="F10" s="7"/>
    </row>
    <row r="11" spans="1:6" ht="15" customHeight="1" x14ac:dyDescent="0.2">
      <c r="A11" s="32"/>
      <c r="B11" s="296" t="s">
        <v>57</v>
      </c>
      <c r="C11" s="297"/>
      <c r="D11" s="298"/>
      <c r="E11" s="299"/>
      <c r="F11" s="7"/>
    </row>
    <row r="12" spans="1:6" s="28" customFormat="1" ht="14.1" customHeight="1" x14ac:dyDescent="0.2">
      <c r="A12" s="300" t="s">
        <v>120</v>
      </c>
      <c r="B12" s="301"/>
      <c r="C12" s="301"/>
      <c r="D12" s="301"/>
      <c r="E12" s="302"/>
      <c r="F12" s="27"/>
    </row>
    <row r="13" spans="1:6" ht="14.1" customHeight="1" x14ac:dyDescent="0.2">
      <c r="A13" s="262" t="s">
        <v>11</v>
      </c>
      <c r="B13" s="263"/>
      <c r="C13" s="263"/>
      <c r="D13" s="263"/>
      <c r="E13" s="264"/>
      <c r="F13" s="4"/>
    </row>
    <row r="14" spans="1:6" ht="14.1" customHeight="1" x14ac:dyDescent="0.2">
      <c r="A14" s="10">
        <v>1</v>
      </c>
      <c r="B14" s="278" t="s">
        <v>12</v>
      </c>
      <c r="C14" s="280"/>
      <c r="D14" s="285" t="s">
        <v>54</v>
      </c>
      <c r="E14" s="287"/>
      <c r="F14" s="4"/>
    </row>
    <row r="15" spans="1:6" ht="14.1" customHeight="1" x14ac:dyDescent="0.2">
      <c r="A15" s="10">
        <v>2</v>
      </c>
      <c r="B15" s="278" t="s">
        <v>13</v>
      </c>
      <c r="C15" s="280"/>
      <c r="D15" s="290">
        <v>1671.11</v>
      </c>
      <c r="E15" s="291">
        <v>0</v>
      </c>
      <c r="F15" s="4"/>
    </row>
    <row r="16" spans="1:6" ht="14.1" customHeight="1" x14ac:dyDescent="0.2">
      <c r="A16" s="10">
        <v>3</v>
      </c>
      <c r="B16" s="278" t="s">
        <v>14</v>
      </c>
      <c r="C16" s="280"/>
      <c r="D16" s="285" t="str">
        <f>D14</f>
        <v>Bombeiro Civil</v>
      </c>
      <c r="E16" s="287"/>
      <c r="F16" s="4"/>
    </row>
    <row r="17" spans="1:6" ht="14.1" customHeight="1" x14ac:dyDescent="0.2">
      <c r="A17" s="10">
        <v>4</v>
      </c>
      <c r="B17" s="268" t="s">
        <v>15</v>
      </c>
      <c r="C17" s="268"/>
      <c r="D17" s="288" t="s">
        <v>61</v>
      </c>
      <c r="E17" s="289"/>
      <c r="F17" s="4"/>
    </row>
    <row r="18" spans="1:6" ht="14.1" customHeight="1" x14ac:dyDescent="0.2">
      <c r="A18" s="10">
        <v>5</v>
      </c>
      <c r="B18" s="278" t="s">
        <v>58</v>
      </c>
      <c r="C18" s="280"/>
      <c r="D18" s="285"/>
      <c r="E18" s="287"/>
      <c r="F18" s="4"/>
    </row>
    <row r="19" spans="1:6" ht="14.1" customHeight="1" x14ac:dyDescent="0.2">
      <c r="A19" s="265" t="s">
        <v>16</v>
      </c>
      <c r="B19" s="265"/>
      <c r="C19" s="265"/>
      <c r="D19" s="265"/>
      <c r="E19" s="265"/>
      <c r="F19" s="4"/>
    </row>
    <row r="20" spans="1:6" ht="14.1" customHeight="1" x14ac:dyDescent="0.2">
      <c r="A20" s="8">
        <v>1</v>
      </c>
      <c r="B20" s="259" t="s">
        <v>17</v>
      </c>
      <c r="C20" s="259"/>
      <c r="D20" s="12" t="s">
        <v>18</v>
      </c>
      <c r="E20" s="8" t="s">
        <v>19</v>
      </c>
      <c r="F20" s="4"/>
    </row>
    <row r="21" spans="1:6" ht="14.1" customHeight="1" x14ac:dyDescent="0.2">
      <c r="A21" s="10" t="s">
        <v>2</v>
      </c>
      <c r="B21" s="268" t="s">
        <v>20</v>
      </c>
      <c r="C21" s="268"/>
      <c r="D21" s="13"/>
      <c r="E21" s="14">
        <f>D15</f>
        <v>1671.11</v>
      </c>
      <c r="F21" s="4"/>
    </row>
    <row r="22" spans="1:6" ht="14.1" customHeight="1" x14ac:dyDescent="0.2">
      <c r="A22" s="10" t="s">
        <v>4</v>
      </c>
      <c r="B22" s="268" t="s">
        <v>21</v>
      </c>
      <c r="C22" s="268"/>
      <c r="D22" s="13">
        <v>0.3</v>
      </c>
      <c r="E22" s="14">
        <f>ROUND((E21*D22),2)</f>
        <v>501.33</v>
      </c>
      <c r="F22" s="23"/>
    </row>
    <row r="23" spans="1:6" ht="14.1" customHeight="1" x14ac:dyDescent="0.2">
      <c r="A23" s="10" t="s">
        <v>6</v>
      </c>
      <c r="B23" s="268" t="s">
        <v>22</v>
      </c>
      <c r="C23" s="268"/>
      <c r="D23" s="13">
        <v>0</v>
      </c>
      <c r="E23" s="14">
        <v>0</v>
      </c>
      <c r="F23" s="4"/>
    </row>
    <row r="24" spans="1:6" ht="14.1" customHeight="1" x14ac:dyDescent="0.2">
      <c r="A24" s="10" t="s">
        <v>8</v>
      </c>
      <c r="B24" s="268" t="s">
        <v>108</v>
      </c>
      <c r="C24" s="268"/>
      <c r="D24" s="13">
        <v>0.2</v>
      </c>
      <c r="E24" s="14">
        <f>(SUM(E21:E22)*(7/12))*20%</f>
        <v>253.45133333333339</v>
      </c>
      <c r="F24" s="4"/>
    </row>
    <row r="25" spans="1:6" ht="14.1" customHeight="1" x14ac:dyDescent="0.2">
      <c r="A25" s="10" t="s">
        <v>24</v>
      </c>
      <c r="B25" s="268" t="s">
        <v>62</v>
      </c>
      <c r="C25" s="268"/>
      <c r="D25" s="13">
        <v>0</v>
      </c>
      <c r="E25" s="14">
        <v>0</v>
      </c>
      <c r="F25" s="4"/>
    </row>
    <row r="26" spans="1:6" ht="14.1" customHeight="1" x14ac:dyDescent="0.2">
      <c r="A26" s="10" t="s">
        <v>25</v>
      </c>
      <c r="B26" s="268" t="s">
        <v>123</v>
      </c>
      <c r="C26" s="268"/>
      <c r="D26" s="13">
        <v>0</v>
      </c>
      <c r="E26" s="14">
        <f>(((((((E21+E22)/220)*1.5)*4)/2)/12)*7)</f>
        <v>17.28077272727273</v>
      </c>
      <c r="F26" s="4"/>
    </row>
    <row r="27" spans="1:6" ht="14.1" customHeight="1" x14ac:dyDescent="0.2">
      <c r="A27" s="259" t="s">
        <v>41</v>
      </c>
      <c r="B27" s="259"/>
      <c r="C27" s="259"/>
      <c r="D27" s="259"/>
      <c r="E27" s="35">
        <f>ROUND(SUM(E21:E26),2)</f>
        <v>2443.17</v>
      </c>
      <c r="F27" s="4"/>
    </row>
    <row r="28" spans="1:6" ht="14.1" customHeight="1" x14ac:dyDescent="0.2">
      <c r="A28" s="265" t="s">
        <v>63</v>
      </c>
      <c r="B28" s="265"/>
      <c r="C28" s="265"/>
      <c r="D28" s="265"/>
      <c r="E28" s="265"/>
      <c r="F28" s="4"/>
    </row>
    <row r="29" spans="1:6" s="3" customFormat="1" ht="14.1" customHeight="1" x14ac:dyDescent="0.2">
      <c r="A29" s="262" t="s">
        <v>64</v>
      </c>
      <c r="B29" s="263"/>
      <c r="C29" s="264"/>
      <c r="D29" s="12" t="s">
        <v>18</v>
      </c>
      <c r="E29" s="8" t="s">
        <v>32</v>
      </c>
      <c r="F29" s="7"/>
    </row>
    <row r="30" spans="1:6" s="3" customFormat="1" ht="14.1" customHeight="1" x14ac:dyDescent="0.2">
      <c r="A30" s="17" t="s">
        <v>2</v>
      </c>
      <c r="B30" s="284" t="s">
        <v>43</v>
      </c>
      <c r="C30" s="284"/>
      <c r="D30" s="29">
        <v>8.3299999999999999E-2</v>
      </c>
      <c r="E30" s="14">
        <f>ROUND($E$27*D30,2)</f>
        <v>203.52</v>
      </c>
      <c r="F30" s="7"/>
    </row>
    <row r="31" spans="1:6" s="3" customFormat="1" ht="14.1" customHeight="1" x14ac:dyDescent="0.2">
      <c r="A31" s="17" t="s">
        <v>4</v>
      </c>
      <c r="B31" s="284" t="s">
        <v>65</v>
      </c>
      <c r="C31" s="284"/>
      <c r="D31" s="29">
        <v>2.7799999999999998E-2</v>
      </c>
      <c r="E31" s="14">
        <f>ROUND($E$27*D31,2)</f>
        <v>67.92</v>
      </c>
      <c r="F31" s="7"/>
    </row>
    <row r="32" spans="1:6" s="3" customFormat="1" ht="14.1" customHeight="1" x14ac:dyDescent="0.2">
      <c r="A32" s="281" t="s">
        <v>66</v>
      </c>
      <c r="B32" s="281"/>
      <c r="C32" s="281"/>
      <c r="D32" s="18">
        <f>SUM(D30:D31)</f>
        <v>0.1111</v>
      </c>
      <c r="E32" s="15">
        <f>ROUND($E$27*D32,2)</f>
        <v>271.44</v>
      </c>
      <c r="F32" s="7"/>
    </row>
    <row r="33" spans="1:6" s="3" customFormat="1" ht="14.1" customHeight="1" x14ac:dyDescent="0.2">
      <c r="A33" s="49"/>
      <c r="B33" s="50"/>
      <c r="C33" s="51"/>
      <c r="D33" s="18"/>
      <c r="E33" s="15"/>
      <c r="F33" s="7"/>
    </row>
    <row r="34" spans="1:6" s="3" customFormat="1" ht="14.1" customHeight="1" x14ac:dyDescent="0.2">
      <c r="A34" s="262" t="s">
        <v>67</v>
      </c>
      <c r="B34" s="263"/>
      <c r="C34" s="264"/>
      <c r="D34" s="12" t="s">
        <v>18</v>
      </c>
      <c r="E34" s="8" t="s">
        <v>32</v>
      </c>
      <c r="F34" s="7"/>
    </row>
    <row r="35" spans="1:6" s="3" customFormat="1" ht="14.1" customHeight="1" x14ac:dyDescent="0.2">
      <c r="A35" s="17" t="s">
        <v>2</v>
      </c>
      <c r="B35" s="284" t="s">
        <v>33</v>
      </c>
      <c r="C35" s="284"/>
      <c r="D35" s="13">
        <v>0.2</v>
      </c>
      <c r="E35" s="14">
        <f>ROUND((E27+E32+E77)*D35,2)</f>
        <v>551</v>
      </c>
      <c r="F35" s="7"/>
    </row>
    <row r="36" spans="1:6" s="3" customFormat="1" ht="14.1" customHeight="1" x14ac:dyDescent="0.2">
      <c r="A36" s="17" t="s">
        <v>4</v>
      </c>
      <c r="B36" s="284" t="s">
        <v>37</v>
      </c>
      <c r="C36" s="284"/>
      <c r="D36" s="13">
        <v>2.5000000000000001E-2</v>
      </c>
      <c r="E36" s="14">
        <f>ROUND((E27+E32+E77)*D36,2)</f>
        <v>68.87</v>
      </c>
      <c r="F36" s="7"/>
    </row>
    <row r="37" spans="1:6" s="3" customFormat="1" ht="14.1" customHeight="1" x14ac:dyDescent="0.2">
      <c r="A37" s="17" t="s">
        <v>6</v>
      </c>
      <c r="B37" s="284" t="s">
        <v>39</v>
      </c>
      <c r="C37" s="284"/>
      <c r="D37" s="18">
        <v>0.03</v>
      </c>
      <c r="E37" s="14">
        <f>ROUND((E27+E32+E77)*D37,2)</f>
        <v>82.65</v>
      </c>
      <c r="F37" s="7"/>
    </row>
    <row r="38" spans="1:6" s="3" customFormat="1" ht="14.1" customHeight="1" x14ac:dyDescent="0.2">
      <c r="A38" s="17" t="s">
        <v>8</v>
      </c>
      <c r="B38" s="284" t="s">
        <v>34</v>
      </c>
      <c r="C38" s="284"/>
      <c r="D38" s="13">
        <v>1.4999999999999999E-2</v>
      </c>
      <c r="E38" s="14">
        <f>(E27+E32+E77)*D38</f>
        <v>41.3247</v>
      </c>
      <c r="F38" s="7"/>
    </row>
    <row r="39" spans="1:6" s="3" customFormat="1" ht="14.1" customHeight="1" x14ac:dyDescent="0.2">
      <c r="A39" s="17" t="s">
        <v>24</v>
      </c>
      <c r="B39" s="284" t="s">
        <v>35</v>
      </c>
      <c r="C39" s="284"/>
      <c r="D39" s="13">
        <v>0.01</v>
      </c>
      <c r="E39" s="14">
        <f>(E27+E32+E77)*D39</f>
        <v>27.549800000000001</v>
      </c>
      <c r="F39" s="7"/>
    </row>
    <row r="40" spans="1:6" s="3" customFormat="1" ht="14.1" customHeight="1" x14ac:dyDescent="0.2">
      <c r="A40" s="17" t="s">
        <v>25</v>
      </c>
      <c r="B40" s="284" t="s">
        <v>40</v>
      </c>
      <c r="C40" s="284"/>
      <c r="D40" s="13">
        <v>6.0000000000000001E-3</v>
      </c>
      <c r="E40" s="14">
        <f>(E27+E32+E77)*D40</f>
        <v>16.529880000000002</v>
      </c>
      <c r="F40" s="7"/>
    </row>
    <row r="41" spans="1:6" s="3" customFormat="1" ht="14.1" customHeight="1" x14ac:dyDescent="0.2">
      <c r="A41" s="17" t="s">
        <v>26</v>
      </c>
      <c r="B41" s="284" t="s">
        <v>36</v>
      </c>
      <c r="C41" s="284"/>
      <c r="D41" s="13">
        <v>2E-3</v>
      </c>
      <c r="E41" s="14">
        <f>(E27+E32+E77)*D41</f>
        <v>5.5099600000000004</v>
      </c>
      <c r="F41" s="7"/>
    </row>
    <row r="42" spans="1:6" s="3" customFormat="1" ht="14.1" customHeight="1" x14ac:dyDescent="0.2">
      <c r="A42" s="17" t="s">
        <v>27</v>
      </c>
      <c r="B42" s="284" t="s">
        <v>38</v>
      </c>
      <c r="C42" s="284"/>
      <c r="D42" s="13">
        <v>0.08</v>
      </c>
      <c r="E42" s="14">
        <f>ROUND((E27+E32+E77)*D42,2)</f>
        <v>220.4</v>
      </c>
      <c r="F42" s="7"/>
    </row>
    <row r="43" spans="1:6" s="3" customFormat="1" ht="14.1" customHeight="1" x14ac:dyDescent="0.2">
      <c r="A43" s="259" t="s">
        <v>41</v>
      </c>
      <c r="B43" s="259"/>
      <c r="C43" s="259"/>
      <c r="D43" s="38">
        <f>SUM(D35:D42)</f>
        <v>0.36800000000000005</v>
      </c>
      <c r="E43" s="35">
        <f>SUM(E35:E42)</f>
        <v>1013.83434</v>
      </c>
      <c r="F43" s="7"/>
    </row>
    <row r="44" spans="1:6" s="3" customFormat="1" ht="14.1" customHeight="1" x14ac:dyDescent="0.2">
      <c r="A44" s="262" t="s">
        <v>68</v>
      </c>
      <c r="B44" s="263"/>
      <c r="C44" s="264"/>
      <c r="D44" s="45"/>
      <c r="E44" s="8"/>
      <c r="F44" s="7"/>
    </row>
    <row r="45" spans="1:6" ht="14.1" customHeight="1" x14ac:dyDescent="0.2">
      <c r="A45" s="10" t="s">
        <v>2</v>
      </c>
      <c r="B45" s="268" t="s">
        <v>29</v>
      </c>
      <c r="C45" s="268"/>
      <c r="D45" s="268"/>
      <c r="E45" s="14">
        <f>((8.55*2)*15)-(E21*0.06)</f>
        <v>156.23340000000002</v>
      </c>
      <c r="F45" s="26"/>
    </row>
    <row r="46" spans="1:6" ht="14.1" customHeight="1" x14ac:dyDescent="0.2">
      <c r="A46" s="10" t="s">
        <v>4</v>
      </c>
      <c r="B46" s="268" t="s">
        <v>69</v>
      </c>
      <c r="C46" s="268"/>
      <c r="D46" s="268"/>
      <c r="E46" s="34">
        <f>(26*15)-1</f>
        <v>389</v>
      </c>
      <c r="F46" s="4"/>
    </row>
    <row r="47" spans="1:6" ht="14.1" customHeight="1" x14ac:dyDescent="0.2">
      <c r="A47" s="10" t="s">
        <v>6</v>
      </c>
      <c r="B47" s="268" t="s">
        <v>70</v>
      </c>
      <c r="C47" s="268"/>
      <c r="D47" s="268"/>
      <c r="E47" s="36">
        <v>0</v>
      </c>
      <c r="F47" s="4"/>
    </row>
    <row r="48" spans="1:6" ht="14.1" customHeight="1" x14ac:dyDescent="0.2">
      <c r="A48" s="10" t="s">
        <v>8</v>
      </c>
      <c r="B48" s="268" t="s">
        <v>71</v>
      </c>
      <c r="C48" s="268"/>
      <c r="D48" s="268"/>
      <c r="E48" s="11">
        <v>5.19</v>
      </c>
      <c r="F48" s="4"/>
    </row>
    <row r="49" spans="1:6" ht="14.1" customHeight="1" x14ac:dyDescent="0.2">
      <c r="A49" s="10" t="s">
        <v>24</v>
      </c>
      <c r="B49" s="268" t="s">
        <v>72</v>
      </c>
      <c r="C49" s="268"/>
      <c r="D49" s="268"/>
      <c r="E49" s="11">
        <v>0</v>
      </c>
      <c r="F49" s="4"/>
    </row>
    <row r="50" spans="1:6" ht="14.1" customHeight="1" x14ac:dyDescent="0.2">
      <c r="A50" s="10" t="s">
        <v>25</v>
      </c>
      <c r="B50" s="268" t="s">
        <v>73</v>
      </c>
      <c r="C50" s="268"/>
      <c r="D50" s="268"/>
      <c r="E50" s="11">
        <f>150/12</f>
        <v>12.5</v>
      </c>
      <c r="F50" s="4"/>
    </row>
    <row r="51" spans="1:6" ht="14.1" customHeight="1" x14ac:dyDescent="0.2">
      <c r="A51" s="10" t="s">
        <v>26</v>
      </c>
      <c r="B51" s="278" t="s">
        <v>124</v>
      </c>
      <c r="C51" s="279"/>
      <c r="D51" s="280"/>
      <c r="E51" s="11">
        <v>8</v>
      </c>
      <c r="F51" s="4"/>
    </row>
    <row r="52" spans="1:6" ht="14.1" customHeight="1" x14ac:dyDescent="0.2">
      <c r="A52" s="259" t="s">
        <v>41</v>
      </c>
      <c r="B52" s="259"/>
      <c r="C52" s="259"/>
      <c r="D52" s="259"/>
      <c r="E52" s="37">
        <f>ROUND(SUM(E45:E51),2)</f>
        <v>570.91999999999996</v>
      </c>
      <c r="F52" s="4"/>
    </row>
    <row r="53" spans="1:6" ht="14.1" customHeight="1" x14ac:dyDescent="0.2">
      <c r="A53" s="262" t="s">
        <v>74</v>
      </c>
      <c r="B53" s="263"/>
      <c r="C53" s="263"/>
      <c r="D53" s="263"/>
      <c r="E53" s="264"/>
      <c r="F53" s="4"/>
    </row>
    <row r="54" spans="1:6" ht="14.1" customHeight="1" x14ac:dyDescent="0.2">
      <c r="A54" s="262" t="s">
        <v>75</v>
      </c>
      <c r="B54" s="263"/>
      <c r="C54" s="263"/>
      <c r="D54" s="264"/>
      <c r="E54" s="8"/>
      <c r="F54" s="4"/>
    </row>
    <row r="55" spans="1:6" ht="14.1" customHeight="1" x14ac:dyDescent="0.2">
      <c r="A55" s="10" t="s">
        <v>76</v>
      </c>
      <c r="B55" s="268" t="s">
        <v>79</v>
      </c>
      <c r="C55" s="268"/>
      <c r="D55" s="268"/>
      <c r="E55" s="14">
        <f>E32</f>
        <v>271.44</v>
      </c>
      <c r="F55" s="4"/>
    </row>
    <row r="56" spans="1:6" ht="14.1" customHeight="1" x14ac:dyDescent="0.2">
      <c r="A56" s="10" t="s">
        <v>77</v>
      </c>
      <c r="B56" s="268" t="s">
        <v>80</v>
      </c>
      <c r="C56" s="268"/>
      <c r="D56" s="268"/>
      <c r="E56" s="14">
        <f>E43</f>
        <v>1013.83434</v>
      </c>
      <c r="F56" s="4"/>
    </row>
    <row r="57" spans="1:6" ht="14.1" customHeight="1" x14ac:dyDescent="0.2">
      <c r="A57" s="10" t="s">
        <v>78</v>
      </c>
      <c r="B57" s="268" t="s">
        <v>81</v>
      </c>
      <c r="C57" s="268"/>
      <c r="D57" s="268"/>
      <c r="E57" s="14">
        <f>E52</f>
        <v>570.91999999999996</v>
      </c>
      <c r="F57" s="4"/>
    </row>
    <row r="58" spans="1:6" ht="14.1" customHeight="1" x14ac:dyDescent="0.2">
      <c r="A58" s="10"/>
      <c r="B58" s="285" t="s">
        <v>41</v>
      </c>
      <c r="C58" s="286"/>
      <c r="D58" s="287"/>
      <c r="E58" s="15">
        <f>ROUND(SUM(E55:E57),2)</f>
        <v>1856.19</v>
      </c>
      <c r="F58" s="4"/>
    </row>
    <row r="59" spans="1:6" ht="14.1" customHeight="1" x14ac:dyDescent="0.2">
      <c r="A59" s="1"/>
      <c r="B59" s="1"/>
      <c r="C59" s="1"/>
      <c r="D59" s="1"/>
      <c r="E59" s="54"/>
      <c r="F59" s="4"/>
    </row>
    <row r="60" spans="1:6" ht="14.1" customHeight="1" x14ac:dyDescent="0.2">
      <c r="A60" s="265" t="s">
        <v>82</v>
      </c>
      <c r="B60" s="265"/>
      <c r="C60" s="265"/>
      <c r="D60" s="265"/>
      <c r="E60" s="265"/>
      <c r="F60" s="4"/>
    </row>
    <row r="61" spans="1:6" ht="14.1" customHeight="1" x14ac:dyDescent="0.2">
      <c r="A61" s="17" t="s">
        <v>2</v>
      </c>
      <c r="B61" s="284" t="s">
        <v>44</v>
      </c>
      <c r="C61" s="284"/>
      <c r="D61" s="55">
        <v>4.1700000000000001E-3</v>
      </c>
      <c r="E61" s="14">
        <f>ROUND($E$27*D61,2)</f>
        <v>10.19</v>
      </c>
      <c r="F61" s="4"/>
    </row>
    <row r="62" spans="1:6" ht="14.1" customHeight="1" x14ac:dyDescent="0.2">
      <c r="A62" s="17" t="s">
        <v>4</v>
      </c>
      <c r="B62" s="268" t="s">
        <v>53</v>
      </c>
      <c r="C62" s="284"/>
      <c r="D62" s="55">
        <v>3.3E-4</v>
      </c>
      <c r="E62" s="14">
        <f>E61*0.08</f>
        <v>0.81519999999999992</v>
      </c>
      <c r="F62" s="4"/>
    </row>
    <row r="63" spans="1:6" ht="14.1" customHeight="1" x14ac:dyDescent="0.2">
      <c r="A63" s="17" t="s">
        <v>6</v>
      </c>
      <c r="B63" s="268" t="s">
        <v>83</v>
      </c>
      <c r="C63" s="284"/>
      <c r="D63" s="55">
        <v>1.6000000000000001E-3</v>
      </c>
      <c r="E63" s="14">
        <f>ROUND($E$27*D63,2)</f>
        <v>3.91</v>
      </c>
      <c r="F63" s="4"/>
    </row>
    <row r="64" spans="1:6" ht="14.1" customHeight="1" x14ac:dyDescent="0.2">
      <c r="A64" s="17" t="s">
        <v>8</v>
      </c>
      <c r="B64" s="268" t="s">
        <v>0</v>
      </c>
      <c r="C64" s="284"/>
      <c r="D64" s="55">
        <v>1.9439999999999999E-2</v>
      </c>
      <c r="E64" s="14">
        <f>ROUND($E$27*D64,2)</f>
        <v>47.5</v>
      </c>
      <c r="F64" s="4"/>
    </row>
    <row r="65" spans="1:6" ht="14.1" customHeight="1" x14ac:dyDescent="0.2">
      <c r="A65" s="17" t="s">
        <v>24</v>
      </c>
      <c r="B65" s="268" t="s">
        <v>84</v>
      </c>
      <c r="C65" s="284"/>
      <c r="D65" s="55">
        <v>7.1599999999999997E-3</v>
      </c>
      <c r="E65" s="14">
        <f>E64*D43</f>
        <v>17.480000000000004</v>
      </c>
      <c r="F65" s="4"/>
    </row>
    <row r="66" spans="1:6" ht="14.1" customHeight="1" x14ac:dyDescent="0.2">
      <c r="A66" s="17" t="s">
        <v>25</v>
      </c>
      <c r="B66" s="268" t="s">
        <v>85</v>
      </c>
      <c r="C66" s="284"/>
      <c r="D66" s="55">
        <v>3.2000000000000001E-2</v>
      </c>
      <c r="E66" s="14">
        <f>E27*D66</f>
        <v>78.181440000000009</v>
      </c>
      <c r="F66" s="4"/>
    </row>
    <row r="67" spans="1:6" ht="14.1" customHeight="1" x14ac:dyDescent="0.2">
      <c r="A67" s="259" t="s">
        <v>41</v>
      </c>
      <c r="B67" s="259"/>
      <c r="C67" s="259"/>
      <c r="D67" s="38">
        <f>SUM(D61:D66)</f>
        <v>6.4700000000000008E-2</v>
      </c>
      <c r="E67" s="35">
        <f>SUM(E61:E66)</f>
        <v>158.07664</v>
      </c>
      <c r="F67" s="4"/>
    </row>
    <row r="68" spans="1:6" ht="14.1" customHeight="1" x14ac:dyDescent="0.2">
      <c r="A68" s="1"/>
      <c r="B68" s="1"/>
      <c r="C68" s="1"/>
      <c r="D68" s="1"/>
      <c r="E68" s="54"/>
      <c r="F68" s="4"/>
    </row>
    <row r="69" spans="1:6" ht="14.1" customHeight="1" x14ac:dyDescent="0.2">
      <c r="A69" s="265" t="s">
        <v>86</v>
      </c>
      <c r="B69" s="265"/>
      <c r="C69" s="265"/>
      <c r="D69" s="265"/>
      <c r="E69" s="265"/>
      <c r="F69" s="4"/>
    </row>
    <row r="70" spans="1:6" ht="14.1" customHeight="1" x14ac:dyDescent="0.2">
      <c r="A70" s="8" t="s">
        <v>31</v>
      </c>
      <c r="B70" s="282" t="s">
        <v>87</v>
      </c>
      <c r="C70" s="282"/>
      <c r="D70" s="12" t="s">
        <v>18</v>
      </c>
      <c r="E70" s="8" t="s">
        <v>32</v>
      </c>
      <c r="F70" s="4"/>
    </row>
    <row r="71" spans="1:6" ht="14.1" customHeight="1" x14ac:dyDescent="0.2">
      <c r="A71" s="10" t="s">
        <v>2</v>
      </c>
      <c r="B71" s="268" t="s">
        <v>88</v>
      </c>
      <c r="C71" s="268"/>
      <c r="D71" s="68">
        <v>9.2599999999999991E-3</v>
      </c>
      <c r="E71" s="14">
        <f t="shared" ref="E71:E77" si="0">ROUND($E$27*D71,2)</f>
        <v>22.62</v>
      </c>
      <c r="F71" s="4"/>
    </row>
    <row r="72" spans="1:6" ht="14.1" customHeight="1" x14ac:dyDescent="0.2">
      <c r="A72" s="10" t="s">
        <v>4</v>
      </c>
      <c r="B72" s="268" t="s">
        <v>89</v>
      </c>
      <c r="C72" s="268"/>
      <c r="D72" s="68">
        <v>5.5599999999999998E-3</v>
      </c>
      <c r="E72" s="14">
        <f t="shared" si="0"/>
        <v>13.58</v>
      </c>
      <c r="F72" s="4"/>
    </row>
    <row r="73" spans="1:6" ht="14.1" customHeight="1" x14ac:dyDescent="0.2">
      <c r="A73" s="10" t="s">
        <v>6</v>
      </c>
      <c r="B73" s="268" t="s">
        <v>90</v>
      </c>
      <c r="C73" s="268"/>
      <c r="D73" s="68">
        <v>2.7999999999999998E-4</v>
      </c>
      <c r="E73" s="14">
        <f t="shared" si="0"/>
        <v>0.68</v>
      </c>
      <c r="F73" s="4"/>
    </row>
    <row r="74" spans="1:6" ht="14.1" customHeight="1" x14ac:dyDescent="0.2">
      <c r="A74" s="10" t="s">
        <v>8</v>
      </c>
      <c r="B74" s="268" t="s">
        <v>91</v>
      </c>
      <c r="C74" s="268"/>
      <c r="D74" s="68">
        <v>3.2499999999999999E-4</v>
      </c>
      <c r="E74" s="14">
        <f t="shared" si="0"/>
        <v>0.79</v>
      </c>
      <c r="F74" s="4"/>
    </row>
    <row r="75" spans="1:6" ht="14.1" customHeight="1" x14ac:dyDescent="0.2">
      <c r="A75" s="10" t="s">
        <v>24</v>
      </c>
      <c r="B75" s="268" t="s">
        <v>92</v>
      </c>
      <c r="C75" s="268"/>
      <c r="D75" s="68">
        <v>1.1000000000000001E-3</v>
      </c>
      <c r="E75" s="14">
        <f t="shared" si="0"/>
        <v>2.69</v>
      </c>
      <c r="F75" s="4"/>
    </row>
    <row r="76" spans="1:6" ht="14.1" customHeight="1" x14ac:dyDescent="0.2">
      <c r="A76" s="10" t="s">
        <v>25</v>
      </c>
      <c r="B76" s="268" t="s">
        <v>93</v>
      </c>
      <c r="C76" s="268"/>
      <c r="D76" s="68">
        <v>0</v>
      </c>
      <c r="E76" s="14">
        <f t="shared" si="0"/>
        <v>0</v>
      </c>
      <c r="F76" s="4"/>
    </row>
    <row r="77" spans="1:6" ht="13.5" customHeight="1" x14ac:dyDescent="0.2">
      <c r="A77" s="281" t="s">
        <v>94</v>
      </c>
      <c r="B77" s="281"/>
      <c r="C77" s="281"/>
      <c r="D77" s="18">
        <f>SUM(D71:D76)</f>
        <v>1.6525000000000001E-2</v>
      </c>
      <c r="E77" s="15">
        <f t="shared" si="0"/>
        <v>40.369999999999997</v>
      </c>
      <c r="F77" s="4"/>
    </row>
    <row r="78" spans="1:6" ht="14.1" customHeight="1" x14ac:dyDescent="0.2">
      <c r="A78" s="8" t="s">
        <v>42</v>
      </c>
      <c r="B78" s="282" t="s">
        <v>95</v>
      </c>
      <c r="C78" s="282"/>
      <c r="D78" s="12" t="s">
        <v>18</v>
      </c>
      <c r="E78" s="8" t="s">
        <v>32</v>
      </c>
      <c r="F78" s="4"/>
    </row>
    <row r="79" spans="1:6" ht="14.1" customHeight="1" x14ac:dyDescent="0.2">
      <c r="A79" s="10" t="s">
        <v>2</v>
      </c>
      <c r="B79" s="268" t="s">
        <v>96</v>
      </c>
      <c r="C79" s="268"/>
      <c r="D79" s="29">
        <v>0</v>
      </c>
      <c r="E79" s="14">
        <f>ROUND($E$27*D79,2)</f>
        <v>0</v>
      </c>
      <c r="F79" s="4"/>
    </row>
    <row r="80" spans="1:6" ht="14.1" customHeight="1" x14ac:dyDescent="0.2">
      <c r="A80" s="281" t="s">
        <v>94</v>
      </c>
      <c r="B80" s="281"/>
      <c r="C80" s="281"/>
      <c r="D80" s="18">
        <v>0</v>
      </c>
      <c r="E80" s="15">
        <f>ROUND($E$27*D80,2)</f>
        <v>0</v>
      </c>
      <c r="F80" s="4"/>
    </row>
    <row r="81" spans="1:6" ht="14.1" customHeight="1" x14ac:dyDescent="0.2">
      <c r="A81" s="52"/>
      <c r="B81" s="52"/>
      <c r="C81" s="52"/>
      <c r="D81" s="52"/>
      <c r="E81" s="53"/>
      <c r="F81" s="4"/>
    </row>
    <row r="82" spans="1:6" ht="14.1" customHeight="1" x14ac:dyDescent="0.2">
      <c r="A82" s="262" t="s">
        <v>97</v>
      </c>
      <c r="B82" s="263"/>
      <c r="C82" s="263"/>
      <c r="D82" s="263"/>
      <c r="E82" s="264"/>
      <c r="F82" s="4"/>
    </row>
    <row r="83" spans="1:6" ht="14.1" customHeight="1" x14ac:dyDescent="0.2">
      <c r="A83" s="262" t="s">
        <v>98</v>
      </c>
      <c r="B83" s="263"/>
      <c r="C83" s="263"/>
      <c r="D83" s="264"/>
      <c r="E83" s="8"/>
      <c r="F83" s="4"/>
    </row>
    <row r="84" spans="1:6" ht="14.1" customHeight="1" x14ac:dyDescent="0.2">
      <c r="A84" s="10" t="s">
        <v>31</v>
      </c>
      <c r="B84" s="268" t="s">
        <v>87</v>
      </c>
      <c r="C84" s="268"/>
      <c r="D84" s="268"/>
      <c r="E84" s="14">
        <f>E77</f>
        <v>40.369999999999997</v>
      </c>
      <c r="F84" s="4"/>
    </row>
    <row r="85" spans="1:6" ht="14.1" customHeight="1" x14ac:dyDescent="0.2">
      <c r="A85" s="10" t="s">
        <v>42</v>
      </c>
      <c r="B85" s="268" t="s">
        <v>95</v>
      </c>
      <c r="C85" s="268"/>
      <c r="D85" s="268"/>
      <c r="E85" s="14">
        <f>E80</f>
        <v>0</v>
      </c>
      <c r="F85" s="4"/>
    </row>
    <row r="86" spans="1:6" ht="14.1" customHeight="1" x14ac:dyDescent="0.2">
      <c r="A86" s="10"/>
      <c r="B86" s="269" t="s">
        <v>41</v>
      </c>
      <c r="C86" s="270"/>
      <c r="D86" s="271"/>
      <c r="E86" s="15">
        <f>SUM(E84:E85)</f>
        <v>40.369999999999997</v>
      </c>
      <c r="F86" s="4"/>
    </row>
    <row r="87" spans="1:6" ht="14.1" customHeight="1" x14ac:dyDescent="0.2">
      <c r="A87" s="52"/>
      <c r="B87" s="52"/>
      <c r="C87" s="52"/>
      <c r="D87" s="52"/>
      <c r="E87" s="53"/>
      <c r="F87" s="4"/>
    </row>
    <row r="88" spans="1:6" ht="14.1" customHeight="1" x14ac:dyDescent="0.2">
      <c r="A88" s="265" t="s">
        <v>99</v>
      </c>
      <c r="B88" s="265"/>
      <c r="C88" s="265"/>
      <c r="D88" s="265"/>
      <c r="E88" s="265"/>
      <c r="F88" s="4"/>
    </row>
    <row r="89" spans="1:6" ht="14.1" customHeight="1" x14ac:dyDescent="0.2">
      <c r="A89" s="8">
        <v>5</v>
      </c>
      <c r="B89" s="272" t="s">
        <v>30</v>
      </c>
      <c r="C89" s="273"/>
      <c r="D89" s="274"/>
      <c r="E89" s="9" t="s">
        <v>19</v>
      </c>
      <c r="F89" s="4"/>
    </row>
    <row r="90" spans="1:6" ht="14.1" customHeight="1" x14ac:dyDescent="0.2">
      <c r="A90" s="10" t="s">
        <v>2</v>
      </c>
      <c r="B90" s="275" t="s">
        <v>132</v>
      </c>
      <c r="C90" s="276"/>
      <c r="D90" s="277"/>
      <c r="E90" s="69">
        <f>'BC - Diurno'!E90</f>
        <v>37.054722222222217</v>
      </c>
      <c r="F90" s="4"/>
    </row>
    <row r="91" spans="1:6" ht="14.1" customHeight="1" x14ac:dyDescent="0.2">
      <c r="A91" s="10" t="s">
        <v>4</v>
      </c>
      <c r="B91" s="275" t="s">
        <v>133</v>
      </c>
      <c r="C91" s="276"/>
      <c r="D91" s="277"/>
      <c r="E91" s="69">
        <f>'BC - Diurno'!E91</f>
        <v>3.786541666666666</v>
      </c>
      <c r="F91" s="16"/>
    </row>
    <row r="92" spans="1:6" ht="14.1" customHeight="1" x14ac:dyDescent="0.2">
      <c r="A92" s="10" t="s">
        <v>6</v>
      </c>
      <c r="B92" s="278" t="s">
        <v>28</v>
      </c>
      <c r="C92" s="279"/>
      <c r="D92" s="280"/>
      <c r="E92" s="11">
        <f>'BC Líder - Diurno'!E92</f>
        <v>94.609122222222226</v>
      </c>
      <c r="F92" s="4"/>
    </row>
    <row r="93" spans="1:6" ht="14.1" customHeight="1" x14ac:dyDescent="0.2">
      <c r="A93" s="262" t="s">
        <v>41</v>
      </c>
      <c r="B93" s="263"/>
      <c r="C93" s="263"/>
      <c r="D93" s="264"/>
      <c r="E93" s="37">
        <f>SUM(E90:E92)</f>
        <v>135.4503861111111</v>
      </c>
      <c r="F93" s="4"/>
    </row>
    <row r="94" spans="1:6" ht="14.1" customHeight="1" x14ac:dyDescent="0.2">
      <c r="A94" s="1"/>
      <c r="B94" s="1"/>
      <c r="C94" s="1"/>
      <c r="D94" s="1"/>
      <c r="E94" s="1"/>
      <c r="F94" s="4"/>
    </row>
    <row r="95" spans="1:6" ht="14.1" customHeight="1" x14ac:dyDescent="0.2">
      <c r="A95" s="265" t="s">
        <v>100</v>
      </c>
      <c r="B95" s="265"/>
      <c r="C95" s="265"/>
      <c r="D95" s="265"/>
      <c r="E95" s="265"/>
      <c r="F95" s="4"/>
    </row>
    <row r="96" spans="1:6" ht="14.1" customHeight="1" x14ac:dyDescent="0.2">
      <c r="A96" s="19">
        <v>6</v>
      </c>
      <c r="B96" s="266" t="s">
        <v>45</v>
      </c>
      <c r="C96" s="266"/>
      <c r="D96" s="12" t="s">
        <v>18</v>
      </c>
      <c r="E96" s="8" t="s">
        <v>32</v>
      </c>
      <c r="F96" s="21"/>
    </row>
    <row r="97" spans="1:8" ht="14.1" customHeight="1" x14ac:dyDescent="0.2">
      <c r="A97" s="6" t="s">
        <v>2</v>
      </c>
      <c r="B97" s="257" t="s">
        <v>46</v>
      </c>
      <c r="C97" s="257"/>
      <c r="D97" s="18">
        <f>'BC Líder - Diurno'!D97</f>
        <v>0.03</v>
      </c>
      <c r="E97" s="15">
        <f>SUM(E27,E58,E67,E86,E93)*D97</f>
        <v>138.99771078333333</v>
      </c>
      <c r="F97" s="21"/>
    </row>
    <row r="98" spans="1:8" ht="14.1" customHeight="1" x14ac:dyDescent="0.2">
      <c r="A98" s="6" t="s">
        <v>4</v>
      </c>
      <c r="B98" s="257" t="s">
        <v>48</v>
      </c>
      <c r="C98" s="257"/>
      <c r="D98" s="18">
        <f>'BC Líder - Diurno'!D98</f>
        <v>6.7900000000000002E-2</v>
      </c>
      <c r="E98" s="15">
        <f>(E112+E97)*D98</f>
        <v>324.03609663513282</v>
      </c>
      <c r="F98" s="7"/>
    </row>
    <row r="99" spans="1:8" ht="14.1" customHeight="1" x14ac:dyDescent="0.2">
      <c r="A99" s="267" t="s">
        <v>6</v>
      </c>
      <c r="B99" s="257" t="s">
        <v>47</v>
      </c>
      <c r="C99" s="257"/>
      <c r="D99" s="20">
        <f>SUM(D100:D102)</f>
        <v>0.14250000000000002</v>
      </c>
      <c r="E99" s="15">
        <v>0</v>
      </c>
      <c r="F99" s="7"/>
    </row>
    <row r="100" spans="1:8" ht="14.1" customHeight="1" x14ac:dyDescent="0.2">
      <c r="A100" s="267"/>
      <c r="B100" s="268" t="s">
        <v>101</v>
      </c>
      <c r="C100" s="268"/>
      <c r="D100" s="13">
        <v>1.6500000000000001E-2</v>
      </c>
      <c r="E100" s="14">
        <f>SUM(E27,E58,E67,E86,E93,E97,E98)/(1-D99)*D100</f>
        <v>98.06273907083154</v>
      </c>
      <c r="F100" s="7"/>
    </row>
    <row r="101" spans="1:8" ht="14.1" customHeight="1" x14ac:dyDescent="0.2">
      <c r="A101" s="267"/>
      <c r="B101" s="268" t="s">
        <v>102</v>
      </c>
      <c r="C101" s="268"/>
      <c r="D101" s="13">
        <v>7.5999999999999998E-2</v>
      </c>
      <c r="E101" s="14">
        <f>SUM(E27,E58,E67,E86,E93,E97,E98)/(1-D99)*D101</f>
        <v>451.68291935655736</v>
      </c>
      <c r="F101" s="7"/>
    </row>
    <row r="102" spans="1:8" ht="14.1" customHeight="1" x14ac:dyDescent="0.2">
      <c r="A102" s="267"/>
      <c r="B102" s="268" t="s">
        <v>103</v>
      </c>
      <c r="C102" s="268"/>
      <c r="D102" s="22">
        <v>0.05</v>
      </c>
      <c r="E102" s="14">
        <f>SUM(E27,E58,E67,E86,E93,E97,E98)/(1-D99)*D102</f>
        <v>297.15981536615618</v>
      </c>
      <c r="F102" s="21"/>
      <c r="G102" s="46"/>
      <c r="H102" s="48"/>
    </row>
    <row r="103" spans="1:8" ht="14.1" customHeight="1" x14ac:dyDescent="0.2">
      <c r="A103" s="1"/>
      <c r="B103" s="1"/>
      <c r="C103" s="1"/>
      <c r="D103" s="1"/>
      <c r="E103" s="1"/>
      <c r="F103" s="4"/>
    </row>
    <row r="104" spans="1:8" ht="14.1" customHeight="1" x14ac:dyDescent="0.2">
      <c r="A104" s="259" t="s">
        <v>41</v>
      </c>
      <c r="B104" s="259"/>
      <c r="C104" s="259"/>
      <c r="D104" s="39">
        <f>D97+D99+D98</f>
        <v>0.2404</v>
      </c>
      <c r="E104" s="35">
        <f>ROUND(SUM(E97:E102),2)</f>
        <v>1309.94</v>
      </c>
      <c r="F104" s="4"/>
    </row>
    <row r="105" spans="1:8" ht="14.1" customHeight="1" x14ac:dyDescent="0.2">
      <c r="A105" s="261" t="s">
        <v>59</v>
      </c>
      <c r="B105" s="261"/>
      <c r="C105" s="261"/>
      <c r="D105" s="261"/>
      <c r="E105" s="261"/>
      <c r="F105" s="4"/>
    </row>
    <row r="106" spans="1:8" ht="14.1" customHeight="1" x14ac:dyDescent="0.2">
      <c r="A106" s="8"/>
      <c r="B106" s="259" t="s">
        <v>49</v>
      </c>
      <c r="C106" s="259"/>
      <c r="D106" s="259"/>
      <c r="E106" s="8" t="s">
        <v>32</v>
      </c>
      <c r="F106" s="4"/>
      <c r="G106" s="46"/>
    </row>
    <row r="107" spans="1:8" ht="14.1" customHeight="1" x14ac:dyDescent="0.2">
      <c r="A107" s="6" t="s">
        <v>2</v>
      </c>
      <c r="B107" s="257" t="s">
        <v>50</v>
      </c>
      <c r="C107" s="257"/>
      <c r="D107" s="257"/>
      <c r="E107" s="14">
        <f>E27</f>
        <v>2443.17</v>
      </c>
      <c r="F107" s="4"/>
    </row>
    <row r="108" spans="1:8" ht="14.1" customHeight="1" x14ac:dyDescent="0.2">
      <c r="A108" s="6" t="s">
        <v>4</v>
      </c>
      <c r="B108" s="257" t="s">
        <v>106</v>
      </c>
      <c r="C108" s="257"/>
      <c r="D108" s="257"/>
      <c r="E108" s="14">
        <f>E58</f>
        <v>1856.19</v>
      </c>
      <c r="F108" s="4"/>
    </row>
    <row r="109" spans="1:8" ht="14.1" customHeight="1" x14ac:dyDescent="0.2">
      <c r="A109" s="6" t="s">
        <v>6</v>
      </c>
      <c r="B109" s="257" t="s">
        <v>356</v>
      </c>
      <c r="C109" s="257"/>
      <c r="D109" s="257"/>
      <c r="E109" s="14">
        <f>E67</f>
        <v>158.07664</v>
      </c>
      <c r="F109" s="4"/>
    </row>
    <row r="110" spans="1:8" ht="14.1" customHeight="1" x14ac:dyDescent="0.2">
      <c r="A110" s="6" t="s">
        <v>8</v>
      </c>
      <c r="B110" s="257" t="s">
        <v>104</v>
      </c>
      <c r="C110" s="257"/>
      <c r="D110" s="257"/>
      <c r="E110" s="14">
        <f>E86</f>
        <v>40.369999999999997</v>
      </c>
      <c r="F110" s="4"/>
    </row>
    <row r="111" spans="1:8" ht="14.1" customHeight="1" x14ac:dyDescent="0.2">
      <c r="A111" s="6" t="s">
        <v>24</v>
      </c>
      <c r="B111" s="257" t="s">
        <v>105</v>
      </c>
      <c r="C111" s="257"/>
      <c r="D111" s="257"/>
      <c r="E111" s="14">
        <f>E93</f>
        <v>135.4503861111111</v>
      </c>
      <c r="F111" s="4"/>
    </row>
    <row r="112" spans="1:8" ht="14.1" customHeight="1" x14ac:dyDescent="0.2">
      <c r="A112" s="258" t="s">
        <v>51</v>
      </c>
      <c r="B112" s="258"/>
      <c r="C112" s="258"/>
      <c r="D112" s="258"/>
      <c r="E112" s="15">
        <f>SUM(E107:E111)</f>
        <v>4633.2570261111114</v>
      </c>
      <c r="F112" s="4"/>
    </row>
    <row r="113" spans="1:10" ht="14.1" customHeight="1" x14ac:dyDescent="0.2">
      <c r="A113" s="6" t="s">
        <v>25</v>
      </c>
      <c r="B113" s="257" t="s">
        <v>107</v>
      </c>
      <c r="C113" s="257"/>
      <c r="D113" s="257"/>
      <c r="E113" s="15">
        <f>E104</f>
        <v>1309.94</v>
      </c>
      <c r="F113" s="23"/>
      <c r="G113" s="46"/>
      <c r="H113" s="46"/>
    </row>
    <row r="114" spans="1:10" ht="14.1" customHeight="1" x14ac:dyDescent="0.2">
      <c r="A114" s="259" t="s">
        <v>52</v>
      </c>
      <c r="B114" s="259"/>
      <c r="C114" s="259"/>
      <c r="D114" s="259"/>
      <c r="E114" s="35">
        <f>E112+E113</f>
        <v>5943.197026111111</v>
      </c>
      <c r="F114" s="4"/>
      <c r="H114" s="46"/>
    </row>
    <row r="115" spans="1:10" ht="14.1" customHeight="1" x14ac:dyDescent="0.2">
      <c r="A115" s="260" t="s">
        <v>135</v>
      </c>
      <c r="B115" s="260"/>
      <c r="C115" s="260"/>
      <c r="D115" s="260"/>
      <c r="E115" s="40">
        <f>E114*2</f>
        <v>11886.394052222222</v>
      </c>
      <c r="F115" s="44"/>
      <c r="J115" s="46"/>
    </row>
    <row r="116" spans="1:10" ht="14.1" customHeight="1" x14ac:dyDescent="0.2">
      <c r="C116" s="41"/>
      <c r="D116" s="42"/>
      <c r="E116" s="43"/>
      <c r="F116" s="44"/>
    </row>
    <row r="117" spans="1:10" ht="14.1" customHeight="1" x14ac:dyDescent="0.2">
      <c r="C117" s="41"/>
      <c r="D117" s="42"/>
      <c r="E117" s="43"/>
      <c r="F117" s="44"/>
    </row>
    <row r="118" spans="1:10" ht="14.1" customHeight="1" x14ac:dyDescent="0.2">
      <c r="C118" s="41"/>
      <c r="D118" s="42"/>
      <c r="E118" s="43"/>
      <c r="F118" s="44"/>
    </row>
    <row r="119" spans="1:10" ht="14.1" customHeight="1" x14ac:dyDescent="0.2">
      <c r="C119" s="41"/>
      <c r="D119" s="42"/>
      <c r="E119" s="43"/>
      <c r="F119" s="44"/>
    </row>
    <row r="120" spans="1:10" ht="14.1" customHeight="1" x14ac:dyDescent="0.2">
      <c r="C120" s="41"/>
      <c r="D120" s="42"/>
      <c r="E120" s="43"/>
      <c r="F120" s="44"/>
    </row>
    <row r="121" spans="1:10" ht="14.1" customHeight="1" x14ac:dyDescent="0.2">
      <c r="C121" s="41"/>
      <c r="D121" s="42"/>
      <c r="E121" s="43"/>
      <c r="F121" s="44"/>
    </row>
    <row r="122" spans="1:10" ht="14.1" customHeight="1" x14ac:dyDescent="0.2">
      <c r="C122" s="41"/>
      <c r="D122" s="42"/>
      <c r="E122" s="43"/>
      <c r="F122" s="44"/>
    </row>
    <row r="123" spans="1:10" ht="14.1" customHeight="1" x14ac:dyDescent="0.2">
      <c r="C123" s="41"/>
      <c r="D123" s="42"/>
      <c r="E123" s="43"/>
      <c r="F123" s="44"/>
    </row>
    <row r="124" spans="1:10" ht="14.1" customHeight="1" x14ac:dyDescent="0.2">
      <c r="C124" s="41"/>
      <c r="D124" s="42"/>
      <c r="E124" s="43"/>
      <c r="F124" s="44"/>
    </row>
    <row r="125" spans="1:10" ht="14.1" customHeight="1" x14ac:dyDescent="0.2">
      <c r="C125" s="41"/>
      <c r="D125" s="42"/>
      <c r="E125" s="43"/>
      <c r="F125" s="44"/>
    </row>
    <row r="126" spans="1:10" ht="14.1" customHeight="1" x14ac:dyDescent="0.2">
      <c r="C126" s="41"/>
      <c r="D126" s="42"/>
      <c r="E126" s="43"/>
      <c r="F126" s="44"/>
    </row>
    <row r="127" spans="1:10" ht="14.1" customHeight="1" x14ac:dyDescent="0.2">
      <c r="C127" s="41"/>
      <c r="D127" s="42"/>
      <c r="E127" s="43"/>
      <c r="F127" s="44"/>
    </row>
    <row r="128" spans="1:10" ht="14.1" customHeight="1" x14ac:dyDescent="0.2">
      <c r="C128" s="41"/>
      <c r="D128" s="42"/>
      <c r="E128" s="43"/>
      <c r="F128" s="44"/>
    </row>
    <row r="129" spans="3:6" ht="14.1" customHeight="1" x14ac:dyDescent="0.2">
      <c r="C129" s="41"/>
      <c r="D129" s="42"/>
      <c r="E129" s="43"/>
      <c r="F129" s="44"/>
    </row>
    <row r="130" spans="3:6" ht="14.1" customHeight="1" x14ac:dyDescent="0.2">
      <c r="C130" s="41"/>
      <c r="D130" s="42"/>
      <c r="E130" s="43"/>
      <c r="F130" s="44"/>
    </row>
    <row r="131" spans="3:6" ht="14.1" customHeight="1" x14ac:dyDescent="0.2">
      <c r="C131" s="41"/>
      <c r="D131" s="42"/>
      <c r="E131" s="43"/>
      <c r="F131" s="44"/>
    </row>
    <row r="132" spans="3:6" ht="14.1" customHeight="1" x14ac:dyDescent="0.2">
      <c r="C132" s="41"/>
      <c r="D132" s="42"/>
      <c r="E132" s="43"/>
      <c r="F132" s="44"/>
    </row>
    <row r="133" spans="3:6" ht="14.1" customHeight="1" x14ac:dyDescent="0.2">
      <c r="C133" s="41"/>
      <c r="D133" s="42"/>
      <c r="E133" s="43"/>
      <c r="F133" s="44"/>
    </row>
    <row r="134" spans="3:6" ht="14.1" customHeight="1" x14ac:dyDescent="0.2">
      <c r="C134" s="41"/>
      <c r="D134" s="42"/>
      <c r="E134" s="43"/>
      <c r="F134" s="44"/>
    </row>
    <row r="135" spans="3:6" ht="14.1" customHeight="1" x14ac:dyDescent="0.2">
      <c r="C135" s="41"/>
      <c r="D135" s="42"/>
      <c r="E135" s="43"/>
      <c r="F135" s="44"/>
    </row>
    <row r="136" spans="3:6" ht="14.1" customHeight="1" x14ac:dyDescent="0.2">
      <c r="C136" s="41"/>
      <c r="D136" s="42"/>
      <c r="E136" s="43"/>
      <c r="F136" s="44"/>
    </row>
    <row r="137" spans="3:6" ht="14.1" customHeight="1" x14ac:dyDescent="0.2">
      <c r="C137" s="41"/>
      <c r="D137" s="42"/>
      <c r="E137" s="43"/>
      <c r="F137" s="44"/>
    </row>
    <row r="138" spans="3:6" ht="14.1" customHeight="1" x14ac:dyDescent="0.2">
      <c r="C138" s="41"/>
      <c r="D138" s="42"/>
      <c r="E138" s="43"/>
      <c r="F138" s="44"/>
    </row>
    <row r="139" spans="3:6" ht="14.1" customHeight="1" x14ac:dyDescent="0.2">
      <c r="C139" s="41"/>
      <c r="D139" s="42"/>
      <c r="E139" s="43"/>
      <c r="F139" s="44"/>
    </row>
    <row r="140" spans="3:6" ht="14.1" customHeight="1" x14ac:dyDescent="0.2">
      <c r="C140" s="41"/>
      <c r="D140" s="42"/>
      <c r="E140" s="43"/>
      <c r="F140" s="44"/>
    </row>
    <row r="141" spans="3:6" ht="14.1" customHeight="1" x14ac:dyDescent="0.2">
      <c r="C141" s="41"/>
      <c r="D141" s="42"/>
      <c r="E141" s="43"/>
      <c r="F141" s="44"/>
    </row>
    <row r="142" spans="3:6" ht="14.1" customHeight="1" x14ac:dyDescent="0.2">
      <c r="C142" s="41"/>
      <c r="D142" s="42"/>
      <c r="E142" s="43"/>
      <c r="F142" s="44"/>
    </row>
    <row r="143" spans="3:6" ht="14.1" customHeight="1" x14ac:dyDescent="0.2">
      <c r="C143" s="41"/>
      <c r="D143" s="42"/>
      <c r="E143" s="43"/>
      <c r="F143" s="44"/>
    </row>
    <row r="144" spans="3:6" ht="14.1" customHeight="1" x14ac:dyDescent="0.2">
      <c r="C144" s="41"/>
      <c r="D144" s="42"/>
      <c r="E144" s="43"/>
      <c r="F144" s="44"/>
    </row>
    <row r="145" spans="3:6" ht="14.1" customHeight="1" x14ac:dyDescent="0.2">
      <c r="C145" s="41"/>
      <c r="D145" s="42"/>
      <c r="E145" s="43"/>
      <c r="F145" s="44"/>
    </row>
    <row r="146" spans="3:6" ht="14.1" customHeight="1" x14ac:dyDescent="0.2">
      <c r="C146" s="41"/>
      <c r="D146" s="42"/>
      <c r="E146" s="43"/>
      <c r="F146" s="44"/>
    </row>
    <row r="147" spans="3:6" ht="14.1" customHeight="1" x14ac:dyDescent="0.2">
      <c r="C147" s="41"/>
      <c r="D147" s="42"/>
      <c r="E147" s="43"/>
      <c r="F147" s="44"/>
    </row>
    <row r="148" spans="3:6" ht="14.1" customHeight="1" x14ac:dyDescent="0.2">
      <c r="C148" s="41"/>
      <c r="D148" s="42"/>
      <c r="E148" s="43"/>
      <c r="F148" s="44"/>
    </row>
    <row r="149" spans="3:6" ht="14.1" customHeight="1" x14ac:dyDescent="0.2">
      <c r="C149" s="41"/>
      <c r="D149" s="42"/>
      <c r="E149" s="43"/>
      <c r="F149" s="44"/>
    </row>
    <row r="150" spans="3:6" ht="14.1" customHeight="1" x14ac:dyDescent="0.2">
      <c r="C150" s="41"/>
      <c r="D150" s="42"/>
      <c r="E150" s="43"/>
      <c r="F150" s="44"/>
    </row>
    <row r="151" spans="3:6" ht="14.1" customHeight="1" x14ac:dyDescent="0.2">
      <c r="C151" s="41"/>
      <c r="D151" s="42"/>
      <c r="E151" s="43"/>
      <c r="F151" s="44"/>
    </row>
    <row r="152" spans="3:6" ht="14.1" customHeight="1" x14ac:dyDescent="0.2">
      <c r="C152" s="41"/>
      <c r="D152" s="42"/>
      <c r="E152" s="43"/>
      <c r="F152" s="44"/>
    </row>
    <row r="153" spans="3:6" ht="14.1" customHeight="1" x14ac:dyDescent="0.2">
      <c r="C153" s="41"/>
      <c r="D153" s="42"/>
      <c r="E153" s="43"/>
      <c r="F153" s="44"/>
    </row>
    <row r="154" spans="3:6" ht="14.1" customHeight="1" x14ac:dyDescent="0.2">
      <c r="C154" s="41"/>
      <c r="D154" s="42"/>
      <c r="E154" s="43"/>
      <c r="F154" s="44"/>
    </row>
    <row r="155" spans="3:6" ht="14.1" customHeight="1" x14ac:dyDescent="0.2">
      <c r="C155" s="41"/>
      <c r="D155" s="42"/>
      <c r="E155" s="43"/>
      <c r="F155" s="44"/>
    </row>
    <row r="156" spans="3:6" ht="14.1" customHeight="1" x14ac:dyDescent="0.2">
      <c r="C156" s="41"/>
      <c r="D156" s="42"/>
      <c r="E156" s="43"/>
      <c r="F156" s="44"/>
    </row>
    <row r="157" spans="3:6" ht="14.1" customHeight="1" x14ac:dyDescent="0.2">
      <c r="C157" s="41"/>
      <c r="D157" s="42"/>
      <c r="E157" s="43"/>
      <c r="F157" s="44"/>
    </row>
    <row r="158" spans="3:6" ht="14.1" customHeight="1" x14ac:dyDescent="0.2">
      <c r="C158" s="41"/>
      <c r="D158" s="42"/>
      <c r="E158" s="43"/>
      <c r="F158" s="44"/>
    </row>
    <row r="159" spans="3:6" ht="14.1" customHeight="1" x14ac:dyDescent="0.2">
      <c r="C159" s="41"/>
      <c r="D159" s="42"/>
      <c r="E159" s="43"/>
      <c r="F159" s="44"/>
    </row>
    <row r="160" spans="3:6" ht="14.1" customHeight="1" x14ac:dyDescent="0.2">
      <c r="C160" s="41"/>
      <c r="D160" s="42"/>
      <c r="E160" s="43"/>
      <c r="F160" s="44"/>
    </row>
    <row r="161" spans="3:6" ht="14.1" customHeight="1" x14ac:dyDescent="0.2">
      <c r="C161" s="41"/>
      <c r="D161" s="42"/>
      <c r="E161" s="43"/>
      <c r="F161" s="44"/>
    </row>
    <row r="162" spans="3:6" ht="14.1" customHeight="1" x14ac:dyDescent="0.2">
      <c r="C162" s="41"/>
      <c r="D162" s="42"/>
      <c r="E162" s="43"/>
      <c r="F162" s="44"/>
    </row>
    <row r="163" spans="3:6" ht="14.1" customHeight="1" x14ac:dyDescent="0.2">
      <c r="C163" s="41"/>
      <c r="D163" s="42"/>
      <c r="E163" s="43"/>
      <c r="F163" s="44"/>
    </row>
    <row r="164" spans="3:6" ht="14.1" customHeight="1" x14ac:dyDescent="0.2">
      <c r="C164" s="41"/>
      <c r="D164" s="42"/>
      <c r="E164" s="43"/>
      <c r="F164" s="44"/>
    </row>
    <row r="165" spans="3:6" ht="14.1" customHeight="1" x14ac:dyDescent="0.2">
      <c r="C165" s="41"/>
      <c r="D165" s="42"/>
      <c r="E165" s="43"/>
      <c r="F165" s="44"/>
    </row>
    <row r="166" spans="3:6" ht="14.1" customHeight="1" x14ac:dyDescent="0.2">
      <c r="C166" s="41"/>
      <c r="D166" s="42"/>
      <c r="E166" s="43"/>
      <c r="F166" s="44"/>
    </row>
    <row r="167" spans="3:6" ht="14.1" customHeight="1" x14ac:dyDescent="0.2">
      <c r="C167" s="41"/>
      <c r="D167" s="42"/>
      <c r="E167" s="43"/>
      <c r="F167" s="44"/>
    </row>
    <row r="168" spans="3:6" ht="14.1" customHeight="1" x14ac:dyDescent="0.2">
      <c r="C168" s="41"/>
      <c r="D168" s="42"/>
      <c r="E168" s="43"/>
      <c r="F168" s="44"/>
    </row>
    <row r="169" spans="3:6" ht="14.1" customHeight="1" x14ac:dyDescent="0.2">
      <c r="C169" s="41"/>
      <c r="D169" s="42"/>
      <c r="E169" s="43"/>
      <c r="F169" s="44"/>
    </row>
    <row r="170" spans="3:6" ht="14.1" customHeight="1" x14ac:dyDescent="0.2">
      <c r="C170" s="41"/>
      <c r="D170" s="42"/>
      <c r="E170" s="43"/>
      <c r="F170" s="44"/>
    </row>
    <row r="171" spans="3:6" ht="14.1" customHeight="1" x14ac:dyDescent="0.2">
      <c r="C171" s="41"/>
      <c r="D171" s="42"/>
      <c r="E171" s="43"/>
      <c r="F171" s="44"/>
    </row>
    <row r="172" spans="3:6" ht="14.1" customHeight="1" x14ac:dyDescent="0.2">
      <c r="C172" s="41"/>
      <c r="D172" s="42"/>
      <c r="E172" s="43"/>
      <c r="F172" s="44"/>
    </row>
    <row r="173" spans="3:6" ht="14.1" customHeight="1" x14ac:dyDescent="0.2">
      <c r="C173" s="41"/>
      <c r="D173" s="42"/>
      <c r="E173" s="43"/>
      <c r="F173" s="44"/>
    </row>
    <row r="174" spans="3:6" ht="14.1" customHeight="1" x14ac:dyDescent="0.2">
      <c r="C174" s="41"/>
      <c r="D174" s="42"/>
      <c r="E174" s="43"/>
      <c r="F174" s="44"/>
    </row>
    <row r="175" spans="3:6" ht="14.1" customHeight="1" x14ac:dyDescent="0.2">
      <c r="C175" s="41"/>
      <c r="D175" s="42"/>
      <c r="E175" s="43"/>
      <c r="F175" s="44"/>
    </row>
    <row r="176" spans="3:6" ht="14.1" customHeight="1" x14ac:dyDescent="0.2">
      <c r="C176" s="41"/>
      <c r="D176" s="42"/>
      <c r="E176" s="43"/>
      <c r="F176" s="44"/>
    </row>
    <row r="177" spans="3:6" ht="14.1" customHeight="1" x14ac:dyDescent="0.2">
      <c r="C177" s="41"/>
      <c r="D177" s="42"/>
      <c r="E177" s="43"/>
      <c r="F177" s="44"/>
    </row>
    <row r="178" spans="3:6" ht="14.1" customHeight="1" x14ac:dyDescent="0.2">
      <c r="C178" s="41"/>
      <c r="D178" s="42"/>
      <c r="E178" s="43"/>
      <c r="F178" s="44"/>
    </row>
    <row r="179" spans="3:6" ht="14.1" customHeight="1" x14ac:dyDescent="0.2">
      <c r="C179" s="41"/>
      <c r="D179" s="42"/>
      <c r="E179" s="43"/>
      <c r="F179" s="44"/>
    </row>
    <row r="180" spans="3:6" ht="14.1" customHeight="1" x14ac:dyDescent="0.2">
      <c r="C180" s="41"/>
      <c r="D180" s="42"/>
      <c r="E180" s="43"/>
      <c r="F180" s="44"/>
    </row>
    <row r="181" spans="3:6" ht="14.1" customHeight="1" x14ac:dyDescent="0.2">
      <c r="C181" s="41"/>
      <c r="D181" s="42"/>
      <c r="E181" s="43"/>
      <c r="F181" s="44"/>
    </row>
    <row r="182" spans="3:6" ht="14.1" customHeight="1" x14ac:dyDescent="0.2">
      <c r="C182" s="41"/>
      <c r="D182" s="42"/>
      <c r="E182" s="43"/>
      <c r="F182" s="44"/>
    </row>
    <row r="183" spans="3:6" ht="14.1" customHeight="1" x14ac:dyDescent="0.2">
      <c r="C183" s="41"/>
      <c r="D183" s="42"/>
      <c r="E183" s="43"/>
      <c r="F183" s="44"/>
    </row>
    <row r="184" spans="3:6" ht="14.1" customHeight="1" x14ac:dyDescent="0.2">
      <c r="C184" s="41"/>
      <c r="D184" s="42"/>
      <c r="E184" s="43"/>
      <c r="F184" s="44"/>
    </row>
    <row r="185" spans="3:6" ht="14.1" customHeight="1" x14ac:dyDescent="0.2">
      <c r="C185" s="41"/>
      <c r="D185" s="42"/>
      <c r="E185" s="43"/>
      <c r="F185" s="44"/>
    </row>
    <row r="186" spans="3:6" ht="14.1" customHeight="1" x14ac:dyDescent="0.2">
      <c r="C186" s="41"/>
      <c r="D186" s="42"/>
      <c r="E186" s="43"/>
      <c r="F186" s="44"/>
    </row>
    <row r="187" spans="3:6" ht="14.1" customHeight="1" x14ac:dyDescent="0.2">
      <c r="C187" s="41"/>
      <c r="D187" s="42"/>
      <c r="E187" s="43"/>
      <c r="F187" s="44"/>
    </row>
    <row r="188" spans="3:6" ht="14.1" customHeight="1" x14ac:dyDescent="0.2">
      <c r="C188" s="41"/>
      <c r="D188" s="42"/>
      <c r="E188" s="43"/>
      <c r="F188" s="44"/>
    </row>
    <row r="189" spans="3:6" ht="14.1" customHeight="1" x14ac:dyDescent="0.2">
      <c r="C189" s="41"/>
      <c r="D189" s="42"/>
      <c r="E189" s="43"/>
      <c r="F189" s="44"/>
    </row>
    <row r="190" spans="3:6" ht="14.1" customHeight="1" x14ac:dyDescent="0.2">
      <c r="C190" s="41"/>
      <c r="D190" s="42"/>
      <c r="E190" s="43"/>
      <c r="F190" s="44"/>
    </row>
    <row r="191" spans="3:6" ht="14.1" customHeight="1" x14ac:dyDescent="0.2">
      <c r="C191" s="41"/>
      <c r="D191" s="42"/>
      <c r="E191" s="43"/>
      <c r="F191" s="44"/>
    </row>
    <row r="192" spans="3:6" ht="14.1" customHeight="1" x14ac:dyDescent="0.2">
      <c r="C192" s="41"/>
      <c r="D192" s="42"/>
      <c r="E192" s="43"/>
      <c r="F192" s="44"/>
    </row>
    <row r="193" spans="3:6" ht="14.1" customHeight="1" x14ac:dyDescent="0.2">
      <c r="C193" s="41"/>
      <c r="D193" s="42"/>
      <c r="E193" s="43"/>
      <c r="F193" s="44"/>
    </row>
    <row r="194" spans="3:6" ht="14.1" customHeight="1" x14ac:dyDescent="0.2">
      <c r="C194" s="41"/>
      <c r="D194" s="42"/>
      <c r="E194" s="43"/>
      <c r="F194" s="44"/>
    </row>
    <row r="195" spans="3:6" ht="14.1" customHeight="1" x14ac:dyDescent="0.2">
      <c r="C195" s="41"/>
      <c r="D195" s="42"/>
      <c r="E195" s="43"/>
      <c r="F195" s="44"/>
    </row>
    <row r="196" spans="3:6" ht="14.1" customHeight="1" x14ac:dyDescent="0.2">
      <c r="C196" s="41"/>
      <c r="D196" s="42"/>
      <c r="E196" s="43"/>
      <c r="F196" s="44"/>
    </row>
    <row r="197" spans="3:6" ht="14.1" customHeight="1" x14ac:dyDescent="0.2">
      <c r="C197" s="41"/>
      <c r="D197" s="42"/>
      <c r="E197" s="43"/>
      <c r="F197" s="44"/>
    </row>
    <row r="198" spans="3:6" ht="14.1" customHeight="1" x14ac:dyDescent="0.2">
      <c r="C198" s="41"/>
      <c r="D198" s="42"/>
      <c r="E198" s="43"/>
      <c r="F198" s="44"/>
    </row>
    <row r="199" spans="3:6" ht="14.1" customHeight="1" x14ac:dyDescent="0.2">
      <c r="C199" s="41"/>
      <c r="D199" s="42"/>
      <c r="E199" s="43"/>
      <c r="F199" s="44"/>
    </row>
    <row r="200" spans="3:6" ht="14.1" customHeight="1" x14ac:dyDescent="0.2">
      <c r="C200" s="41"/>
      <c r="D200" s="42"/>
      <c r="E200" s="43"/>
      <c r="F200" s="44"/>
    </row>
    <row r="201" spans="3:6" ht="14.1" customHeight="1" x14ac:dyDescent="0.2">
      <c r="C201" s="41"/>
      <c r="D201" s="42"/>
      <c r="E201" s="43"/>
      <c r="F201" s="44"/>
    </row>
    <row r="202" spans="3:6" ht="14.1" customHeight="1" x14ac:dyDescent="0.2">
      <c r="C202" s="41"/>
      <c r="D202" s="42"/>
      <c r="E202" s="43"/>
      <c r="F202" s="44"/>
    </row>
    <row r="203" spans="3:6" ht="14.1" customHeight="1" x14ac:dyDescent="0.2">
      <c r="C203" s="41"/>
      <c r="D203" s="42"/>
      <c r="E203" s="43"/>
      <c r="F203" s="44"/>
    </row>
    <row r="204" spans="3:6" ht="14.1" customHeight="1" x14ac:dyDescent="0.2">
      <c r="C204" s="41"/>
      <c r="D204" s="42"/>
      <c r="E204" s="43"/>
      <c r="F204" s="44"/>
    </row>
    <row r="205" spans="3:6" ht="14.1" customHeight="1" x14ac:dyDescent="0.2">
      <c r="C205" s="41"/>
      <c r="D205" s="42"/>
      <c r="E205" s="43"/>
      <c r="F205" s="44"/>
    </row>
    <row r="206" spans="3:6" ht="14.1" customHeight="1" x14ac:dyDescent="0.2">
      <c r="C206" s="41"/>
      <c r="D206" s="42"/>
      <c r="E206" s="43"/>
      <c r="F206" s="44"/>
    </row>
    <row r="207" spans="3:6" ht="14.1" customHeight="1" x14ac:dyDescent="0.2">
      <c r="C207" s="41"/>
      <c r="D207" s="42"/>
      <c r="E207" s="43"/>
      <c r="F207" s="44"/>
    </row>
    <row r="208" spans="3:6" ht="14.1" customHeight="1" x14ac:dyDescent="0.2">
      <c r="C208" s="41"/>
      <c r="D208" s="42"/>
      <c r="E208" s="43"/>
      <c r="F208" s="44"/>
    </row>
    <row r="209" spans="3:6" ht="14.1" customHeight="1" x14ac:dyDescent="0.2">
      <c r="C209" s="41"/>
      <c r="D209" s="42"/>
      <c r="E209" s="43"/>
      <c r="F209" s="44"/>
    </row>
    <row r="210" spans="3:6" ht="14.1" customHeight="1" x14ac:dyDescent="0.2">
      <c r="C210" s="41"/>
      <c r="D210" s="42"/>
      <c r="E210" s="43"/>
      <c r="F210" s="44"/>
    </row>
    <row r="211" spans="3:6" ht="14.1" customHeight="1" x14ac:dyDescent="0.2">
      <c r="C211" s="41"/>
      <c r="D211" s="42"/>
      <c r="E211" s="43"/>
      <c r="F211" s="44"/>
    </row>
    <row r="212" spans="3:6" ht="14.1" customHeight="1" x14ac:dyDescent="0.2">
      <c r="C212" s="41"/>
      <c r="D212" s="42"/>
      <c r="E212" s="43"/>
      <c r="F212" s="44"/>
    </row>
    <row r="213" spans="3:6" ht="14.1" customHeight="1" x14ac:dyDescent="0.2">
      <c r="C213" s="41"/>
      <c r="D213" s="42"/>
      <c r="E213" s="43"/>
      <c r="F213" s="44"/>
    </row>
    <row r="214" spans="3:6" ht="14.1" customHeight="1" x14ac:dyDescent="0.2">
      <c r="C214" s="41"/>
      <c r="D214" s="42"/>
      <c r="E214" s="43"/>
      <c r="F214" s="44"/>
    </row>
    <row r="215" spans="3:6" ht="14.1" customHeight="1" x14ac:dyDescent="0.2">
      <c r="C215" s="41"/>
      <c r="D215" s="42"/>
      <c r="E215" s="43"/>
      <c r="F215" s="44"/>
    </row>
    <row r="216" spans="3:6" ht="14.1" customHeight="1" x14ac:dyDescent="0.2">
      <c r="C216" s="41"/>
      <c r="D216" s="42"/>
      <c r="E216" s="43"/>
      <c r="F216" s="44"/>
    </row>
    <row r="217" spans="3:6" ht="14.1" customHeight="1" x14ac:dyDescent="0.2">
      <c r="C217" s="41"/>
      <c r="D217" s="42"/>
      <c r="E217" s="43"/>
      <c r="F217" s="44"/>
    </row>
    <row r="218" spans="3:6" ht="14.1" customHeight="1" x14ac:dyDescent="0.2">
      <c r="C218" s="41"/>
      <c r="D218" s="42"/>
      <c r="E218" s="43"/>
      <c r="F218" s="44"/>
    </row>
    <row r="219" spans="3:6" ht="14.1" customHeight="1" x14ac:dyDescent="0.2">
      <c r="C219" s="41"/>
      <c r="D219" s="42"/>
      <c r="E219" s="43"/>
      <c r="F219" s="44"/>
    </row>
    <row r="220" spans="3:6" ht="14.1" customHeight="1" x14ac:dyDescent="0.2">
      <c r="C220" s="41"/>
      <c r="D220" s="42"/>
      <c r="E220" s="43"/>
      <c r="F220" s="44"/>
    </row>
    <row r="221" spans="3:6" ht="14.1" customHeight="1" x14ac:dyDescent="0.2">
      <c r="C221" s="41"/>
      <c r="D221" s="42"/>
      <c r="E221" s="43"/>
      <c r="F221" s="44"/>
    </row>
    <row r="222" spans="3:6" ht="14.1" customHeight="1" x14ac:dyDescent="0.2">
      <c r="C222" s="41"/>
      <c r="D222" s="42"/>
      <c r="E222" s="43"/>
      <c r="F222" s="44"/>
    </row>
    <row r="223" spans="3:6" ht="14.1" customHeight="1" x14ac:dyDescent="0.2">
      <c r="C223" s="41"/>
      <c r="D223" s="42"/>
      <c r="E223" s="43"/>
      <c r="F223" s="44"/>
    </row>
    <row r="224" spans="3:6" ht="14.1" customHeight="1" x14ac:dyDescent="0.2">
      <c r="C224" s="41"/>
      <c r="D224" s="42"/>
      <c r="E224" s="43"/>
      <c r="F224" s="44"/>
    </row>
    <row r="225" spans="3:6" ht="14.1" customHeight="1" x14ac:dyDescent="0.2">
      <c r="C225" s="41"/>
      <c r="D225" s="42"/>
      <c r="E225" s="43"/>
      <c r="F225" s="44"/>
    </row>
    <row r="226" spans="3:6" ht="14.1" customHeight="1" x14ac:dyDescent="0.2">
      <c r="C226" s="41"/>
      <c r="D226" s="42"/>
      <c r="E226" s="43"/>
      <c r="F226" s="44"/>
    </row>
    <row r="227" spans="3:6" ht="14.1" customHeight="1" x14ac:dyDescent="0.2">
      <c r="C227" s="41"/>
      <c r="D227" s="42"/>
      <c r="E227" s="43"/>
      <c r="F227" s="44"/>
    </row>
    <row r="228" spans="3:6" ht="14.1" customHeight="1" x14ac:dyDescent="0.2">
      <c r="C228" s="41"/>
      <c r="D228" s="42"/>
      <c r="E228" s="43"/>
      <c r="F228" s="44"/>
    </row>
    <row r="229" spans="3:6" ht="14.1" customHeight="1" x14ac:dyDescent="0.2">
      <c r="C229" s="41"/>
      <c r="D229" s="42"/>
      <c r="E229" s="43"/>
      <c r="F229" s="44"/>
    </row>
    <row r="230" spans="3:6" ht="14.1" customHeight="1" x14ac:dyDescent="0.2">
      <c r="C230" s="41"/>
      <c r="D230" s="42"/>
      <c r="E230" s="43"/>
      <c r="F230" s="44"/>
    </row>
    <row r="231" spans="3:6" ht="14.1" customHeight="1" x14ac:dyDescent="0.2">
      <c r="C231" s="41"/>
      <c r="D231" s="42"/>
      <c r="E231" s="43"/>
      <c r="F231" s="44"/>
    </row>
    <row r="232" spans="3:6" ht="14.1" customHeight="1" x14ac:dyDescent="0.2">
      <c r="C232" s="41"/>
      <c r="D232" s="42"/>
      <c r="E232" s="43"/>
      <c r="F232" s="44"/>
    </row>
    <row r="233" spans="3:6" ht="14.1" customHeight="1" x14ac:dyDescent="0.2">
      <c r="C233" s="41"/>
      <c r="D233" s="42"/>
      <c r="E233" s="43"/>
      <c r="F233" s="44"/>
    </row>
    <row r="234" spans="3:6" ht="14.1" customHeight="1" x14ac:dyDescent="0.2">
      <c r="C234" s="41"/>
      <c r="D234" s="42"/>
      <c r="E234" s="43"/>
      <c r="F234" s="44"/>
    </row>
    <row r="235" spans="3:6" ht="14.1" customHeight="1" x14ac:dyDescent="0.2">
      <c r="C235" s="41"/>
      <c r="D235" s="42"/>
      <c r="E235" s="43"/>
      <c r="F235" s="44"/>
    </row>
    <row r="236" spans="3:6" ht="14.1" customHeight="1" x14ac:dyDescent="0.2">
      <c r="C236" s="41"/>
      <c r="D236" s="42"/>
      <c r="E236" s="43"/>
      <c r="F236" s="44"/>
    </row>
    <row r="237" spans="3:6" ht="14.1" customHeight="1" x14ac:dyDescent="0.2">
      <c r="C237" s="41"/>
      <c r="D237" s="42"/>
      <c r="E237" s="43"/>
      <c r="F237" s="44"/>
    </row>
    <row r="238" spans="3:6" ht="14.1" customHeight="1" x14ac:dyDescent="0.2">
      <c r="C238" s="41"/>
      <c r="D238" s="42"/>
      <c r="E238" s="43"/>
      <c r="F238" s="44"/>
    </row>
    <row r="239" spans="3:6" ht="14.1" customHeight="1" x14ac:dyDescent="0.2">
      <c r="C239" s="41"/>
      <c r="D239" s="42"/>
      <c r="E239" s="43"/>
      <c r="F239" s="44"/>
    </row>
    <row r="240" spans="3:6" ht="14.1" customHeight="1" x14ac:dyDescent="0.2">
      <c r="C240" s="41"/>
      <c r="D240" s="42"/>
      <c r="E240" s="43"/>
      <c r="F240" s="44"/>
    </row>
    <row r="241" spans="3:6" ht="14.1" customHeight="1" x14ac:dyDescent="0.2">
      <c r="C241" s="41"/>
      <c r="D241" s="42"/>
      <c r="E241" s="43"/>
      <c r="F241" s="44"/>
    </row>
    <row r="242" spans="3:6" ht="14.1" customHeight="1" x14ac:dyDescent="0.2">
      <c r="C242" s="41"/>
      <c r="D242" s="42"/>
      <c r="E242" s="43"/>
      <c r="F242" s="44"/>
    </row>
    <row r="243" spans="3:6" ht="14.1" customHeight="1" x14ac:dyDescent="0.2">
      <c r="C243" s="41"/>
      <c r="D243" s="42"/>
      <c r="E243" s="43"/>
      <c r="F243" s="44"/>
    </row>
    <row r="244" spans="3:6" ht="14.1" customHeight="1" x14ac:dyDescent="0.2">
      <c r="C244" s="41"/>
      <c r="D244" s="42"/>
      <c r="E244" s="43"/>
      <c r="F244" s="44"/>
    </row>
    <row r="245" spans="3:6" ht="14.1" customHeight="1" x14ac:dyDescent="0.2">
      <c r="C245" s="41"/>
      <c r="D245" s="42"/>
      <c r="E245" s="43"/>
      <c r="F245" s="44"/>
    </row>
    <row r="246" spans="3:6" ht="14.1" customHeight="1" x14ac:dyDescent="0.2">
      <c r="C246" s="41"/>
      <c r="D246" s="42"/>
      <c r="E246" s="43"/>
      <c r="F246" s="44"/>
    </row>
    <row r="247" spans="3:6" ht="14.1" customHeight="1" x14ac:dyDescent="0.2">
      <c r="C247" s="41"/>
      <c r="D247" s="42"/>
      <c r="E247" s="43"/>
      <c r="F247" s="44"/>
    </row>
    <row r="248" spans="3:6" ht="14.1" customHeight="1" x14ac:dyDescent="0.2">
      <c r="C248" s="41"/>
      <c r="D248" s="42"/>
      <c r="E248" s="43"/>
      <c r="F248" s="44"/>
    </row>
    <row r="249" spans="3:6" ht="14.1" customHeight="1" x14ac:dyDescent="0.2">
      <c r="C249" s="41"/>
      <c r="D249" s="42"/>
      <c r="E249" s="43"/>
      <c r="F249" s="44"/>
    </row>
    <row r="250" spans="3:6" ht="14.1" customHeight="1" x14ac:dyDescent="0.2">
      <c r="C250" s="41"/>
      <c r="D250" s="42"/>
      <c r="E250" s="43"/>
      <c r="F250" s="44"/>
    </row>
    <row r="251" spans="3:6" ht="14.1" customHeight="1" x14ac:dyDescent="0.2">
      <c r="C251" s="41"/>
      <c r="D251" s="42"/>
      <c r="E251" s="43"/>
      <c r="F251" s="44"/>
    </row>
    <row r="252" spans="3:6" ht="14.1" customHeight="1" x14ac:dyDescent="0.2">
      <c r="C252" s="41"/>
      <c r="D252" s="42"/>
      <c r="E252" s="43"/>
      <c r="F252" s="44"/>
    </row>
    <row r="253" spans="3:6" ht="14.1" customHeight="1" x14ac:dyDescent="0.2">
      <c r="C253" s="41"/>
      <c r="D253" s="42"/>
      <c r="E253" s="43"/>
      <c r="F253" s="44"/>
    </row>
    <row r="254" spans="3:6" ht="14.1" customHeight="1" x14ac:dyDescent="0.2">
      <c r="C254" s="41"/>
      <c r="D254" s="42"/>
      <c r="E254" s="43"/>
      <c r="F254" s="44"/>
    </row>
    <row r="255" spans="3:6" ht="14.1" customHeight="1" x14ac:dyDescent="0.2">
      <c r="C255" s="41"/>
      <c r="D255" s="42"/>
      <c r="E255" s="43"/>
      <c r="F255" s="44"/>
    </row>
    <row r="256" spans="3:6" ht="14.1" customHeight="1" x14ac:dyDescent="0.2">
      <c r="C256" s="41"/>
      <c r="D256" s="42"/>
      <c r="E256" s="43"/>
      <c r="F256" s="44"/>
    </row>
    <row r="257" spans="3:6" ht="14.1" customHeight="1" x14ac:dyDescent="0.2">
      <c r="C257" s="41"/>
      <c r="D257" s="42"/>
      <c r="E257" s="43"/>
      <c r="F257" s="44"/>
    </row>
    <row r="258" spans="3:6" ht="14.1" customHeight="1" x14ac:dyDescent="0.2">
      <c r="C258" s="41"/>
      <c r="D258" s="42"/>
      <c r="E258" s="43"/>
      <c r="F258" s="44"/>
    </row>
    <row r="259" spans="3:6" ht="14.1" customHeight="1" x14ac:dyDescent="0.2">
      <c r="C259" s="41"/>
      <c r="D259" s="42"/>
      <c r="E259" s="43"/>
      <c r="F259" s="44"/>
    </row>
    <row r="260" spans="3:6" ht="14.1" customHeight="1" x14ac:dyDescent="0.2">
      <c r="C260" s="41"/>
      <c r="D260" s="42"/>
      <c r="E260" s="43"/>
      <c r="F260" s="44"/>
    </row>
    <row r="261" spans="3:6" ht="14.1" customHeight="1" x14ac:dyDescent="0.2">
      <c r="C261" s="41"/>
      <c r="D261" s="42"/>
      <c r="E261" s="43"/>
      <c r="F261" s="44"/>
    </row>
    <row r="262" spans="3:6" ht="14.1" customHeight="1" x14ac:dyDescent="0.2">
      <c r="C262" s="41"/>
      <c r="D262" s="42"/>
      <c r="E262" s="43"/>
      <c r="F262" s="44"/>
    </row>
    <row r="263" spans="3:6" ht="14.1" customHeight="1" x14ac:dyDescent="0.2">
      <c r="C263" s="41"/>
      <c r="D263" s="42"/>
      <c r="E263" s="43"/>
      <c r="F263" s="44"/>
    </row>
    <row r="264" spans="3:6" ht="14.1" customHeight="1" x14ac:dyDescent="0.2">
      <c r="C264" s="41"/>
      <c r="D264" s="42"/>
      <c r="E264" s="43"/>
      <c r="F264" s="44"/>
    </row>
    <row r="265" spans="3:6" ht="14.1" customHeight="1" x14ac:dyDescent="0.2">
      <c r="C265" s="41"/>
      <c r="D265" s="42"/>
      <c r="E265" s="43"/>
      <c r="F265" s="44"/>
    </row>
    <row r="266" spans="3:6" ht="14.1" customHeight="1" x14ac:dyDescent="0.2">
      <c r="C266" s="41"/>
      <c r="D266" s="42"/>
      <c r="E266" s="43"/>
      <c r="F266" s="44"/>
    </row>
    <row r="267" spans="3:6" ht="14.1" customHeight="1" x14ac:dyDescent="0.2">
      <c r="C267" s="41"/>
      <c r="D267" s="42"/>
      <c r="E267" s="43"/>
      <c r="F267" s="44"/>
    </row>
    <row r="268" spans="3:6" ht="14.1" customHeight="1" x14ac:dyDescent="0.2">
      <c r="C268" s="41"/>
      <c r="D268" s="42"/>
      <c r="E268" s="43"/>
      <c r="F268" s="44"/>
    </row>
    <row r="269" spans="3:6" ht="14.1" customHeight="1" x14ac:dyDescent="0.2">
      <c r="C269" s="41"/>
      <c r="D269" s="42"/>
      <c r="E269" s="43"/>
      <c r="F269" s="44"/>
    </row>
    <row r="270" spans="3:6" ht="14.1" customHeight="1" x14ac:dyDescent="0.2">
      <c r="C270" s="41"/>
      <c r="D270" s="42"/>
      <c r="E270" s="43"/>
      <c r="F270" s="44"/>
    </row>
    <row r="271" spans="3:6" ht="14.1" customHeight="1" x14ac:dyDescent="0.2">
      <c r="C271" s="41"/>
      <c r="D271" s="42"/>
      <c r="E271" s="43"/>
      <c r="F271" s="44"/>
    </row>
    <row r="272" spans="3:6" ht="14.1" customHeight="1" x14ac:dyDescent="0.2">
      <c r="C272" s="41"/>
      <c r="D272" s="42"/>
      <c r="E272" s="43"/>
      <c r="F272" s="44"/>
    </row>
    <row r="273" spans="3:6" ht="14.1" customHeight="1" x14ac:dyDescent="0.2">
      <c r="C273" s="41"/>
      <c r="D273" s="42"/>
      <c r="E273" s="43"/>
      <c r="F273" s="44"/>
    </row>
    <row r="274" spans="3:6" ht="14.1" customHeight="1" x14ac:dyDescent="0.2">
      <c r="C274" s="41"/>
      <c r="D274" s="42"/>
      <c r="E274" s="43"/>
      <c r="F274" s="44"/>
    </row>
    <row r="275" spans="3:6" ht="14.1" customHeight="1" x14ac:dyDescent="0.2">
      <c r="C275" s="41"/>
      <c r="D275" s="42"/>
      <c r="E275" s="43"/>
      <c r="F275" s="44"/>
    </row>
    <row r="276" spans="3:6" ht="14.1" customHeight="1" x14ac:dyDescent="0.2">
      <c r="C276" s="41"/>
      <c r="D276" s="42"/>
      <c r="E276" s="43"/>
      <c r="F276" s="44"/>
    </row>
    <row r="277" spans="3:6" ht="14.1" customHeight="1" x14ac:dyDescent="0.2">
      <c r="C277" s="41"/>
      <c r="D277" s="42"/>
      <c r="E277" s="43"/>
      <c r="F277" s="44"/>
    </row>
    <row r="278" spans="3:6" ht="14.1" customHeight="1" x14ac:dyDescent="0.2">
      <c r="C278" s="41"/>
      <c r="D278" s="42"/>
      <c r="E278" s="43"/>
      <c r="F278" s="44"/>
    </row>
    <row r="279" spans="3:6" ht="14.1" customHeight="1" x14ac:dyDescent="0.2">
      <c r="C279" s="41"/>
      <c r="D279" s="42"/>
      <c r="E279" s="43"/>
      <c r="F279" s="44"/>
    </row>
    <row r="280" spans="3:6" ht="14.1" customHeight="1" x14ac:dyDescent="0.2">
      <c r="C280" s="41"/>
      <c r="D280" s="42"/>
      <c r="E280" s="43"/>
      <c r="F280" s="44"/>
    </row>
    <row r="281" spans="3:6" ht="14.1" customHeight="1" x14ac:dyDescent="0.2">
      <c r="C281" s="41"/>
      <c r="D281" s="42"/>
      <c r="E281" s="43"/>
      <c r="F281" s="44"/>
    </row>
    <row r="282" spans="3:6" ht="14.1" customHeight="1" x14ac:dyDescent="0.2">
      <c r="C282" s="41"/>
      <c r="D282" s="42"/>
      <c r="E282" s="43"/>
      <c r="F282" s="44"/>
    </row>
    <row r="283" spans="3:6" ht="14.1" customHeight="1" x14ac:dyDescent="0.2">
      <c r="C283" s="41"/>
      <c r="D283" s="42"/>
      <c r="E283" s="43"/>
      <c r="F283" s="44"/>
    </row>
    <row r="284" spans="3:6" ht="14.1" customHeight="1" x14ac:dyDescent="0.2">
      <c r="C284" s="41"/>
      <c r="D284" s="42"/>
      <c r="E284" s="43"/>
      <c r="F284" s="44"/>
    </row>
    <row r="285" spans="3:6" ht="14.1" customHeight="1" x14ac:dyDescent="0.2">
      <c r="C285" s="41"/>
      <c r="D285" s="42"/>
      <c r="E285" s="43"/>
      <c r="F285" s="44"/>
    </row>
    <row r="286" spans="3:6" ht="14.1" customHeight="1" x14ac:dyDescent="0.2">
      <c r="C286" s="41"/>
      <c r="D286" s="42"/>
      <c r="E286" s="43"/>
      <c r="F286" s="44"/>
    </row>
    <row r="287" spans="3:6" ht="14.1" customHeight="1" x14ac:dyDescent="0.2">
      <c r="C287" s="41"/>
      <c r="D287" s="42"/>
      <c r="E287" s="43"/>
      <c r="F287" s="44"/>
    </row>
    <row r="288" spans="3:6" ht="14.1" customHeight="1" x14ac:dyDescent="0.2">
      <c r="C288" s="41"/>
      <c r="D288" s="42"/>
      <c r="E288" s="43"/>
      <c r="F288" s="44"/>
    </row>
    <row r="289" spans="3:6" ht="14.1" customHeight="1" x14ac:dyDescent="0.2">
      <c r="C289" s="41"/>
      <c r="D289" s="42"/>
      <c r="E289" s="43"/>
      <c r="F289" s="44"/>
    </row>
    <row r="290" spans="3:6" ht="14.1" customHeight="1" x14ac:dyDescent="0.2">
      <c r="C290" s="41"/>
      <c r="D290" s="42"/>
      <c r="E290" s="43"/>
      <c r="F290" s="44"/>
    </row>
    <row r="291" spans="3:6" ht="14.1" customHeight="1" x14ac:dyDescent="0.2">
      <c r="C291" s="41"/>
      <c r="D291" s="42"/>
      <c r="E291" s="43"/>
      <c r="F291" s="44"/>
    </row>
    <row r="292" spans="3:6" ht="14.1" customHeight="1" x14ac:dyDescent="0.2">
      <c r="C292" s="41"/>
      <c r="D292" s="42"/>
      <c r="E292" s="43"/>
      <c r="F292" s="44"/>
    </row>
    <row r="293" spans="3:6" ht="14.1" customHeight="1" x14ac:dyDescent="0.2">
      <c r="C293" s="41"/>
      <c r="D293" s="42"/>
      <c r="E293" s="43"/>
      <c r="F293" s="44"/>
    </row>
    <row r="294" spans="3:6" ht="14.1" customHeight="1" x14ac:dyDescent="0.2">
      <c r="C294" s="41"/>
      <c r="D294" s="42"/>
      <c r="E294" s="43"/>
      <c r="F294" s="44"/>
    </row>
    <row r="295" spans="3:6" ht="14.1" customHeight="1" x14ac:dyDescent="0.2">
      <c r="C295" s="41"/>
      <c r="D295" s="42"/>
      <c r="E295" s="43"/>
      <c r="F295" s="44"/>
    </row>
    <row r="296" spans="3:6" ht="14.1" customHeight="1" x14ac:dyDescent="0.2">
      <c r="C296" s="41"/>
      <c r="D296" s="42"/>
      <c r="E296" s="43"/>
      <c r="F296" s="44"/>
    </row>
    <row r="297" spans="3:6" ht="14.1" customHeight="1" x14ac:dyDescent="0.2">
      <c r="C297" s="41"/>
      <c r="D297" s="42"/>
      <c r="E297" s="43"/>
      <c r="F297" s="44"/>
    </row>
    <row r="298" spans="3:6" ht="14.1" customHeight="1" x14ac:dyDescent="0.2">
      <c r="C298" s="41"/>
      <c r="D298" s="42"/>
      <c r="E298" s="43"/>
      <c r="F298" s="44"/>
    </row>
    <row r="299" spans="3:6" ht="14.1" customHeight="1" x14ac:dyDescent="0.2">
      <c r="C299" s="41"/>
      <c r="D299" s="42"/>
      <c r="E299" s="43"/>
      <c r="F299" s="44"/>
    </row>
    <row r="300" spans="3:6" ht="14.1" customHeight="1" x14ac:dyDescent="0.2">
      <c r="C300" s="41"/>
      <c r="D300" s="42"/>
      <c r="E300" s="43"/>
      <c r="F300" s="44"/>
    </row>
    <row r="301" spans="3:6" ht="14.1" customHeight="1" x14ac:dyDescent="0.2">
      <c r="C301" s="41"/>
      <c r="D301" s="42"/>
      <c r="E301" s="43"/>
      <c r="F301" s="44"/>
    </row>
    <row r="302" spans="3:6" ht="14.1" customHeight="1" x14ac:dyDescent="0.2">
      <c r="C302" s="41"/>
      <c r="D302" s="42"/>
      <c r="E302" s="43"/>
      <c r="F302" s="44"/>
    </row>
    <row r="303" spans="3:6" ht="14.1" customHeight="1" x14ac:dyDescent="0.2">
      <c r="C303" s="41"/>
      <c r="D303" s="42"/>
      <c r="E303" s="43"/>
      <c r="F303" s="44"/>
    </row>
    <row r="304" spans="3:6" ht="14.1" customHeight="1" x14ac:dyDescent="0.2">
      <c r="C304" s="41"/>
      <c r="D304" s="42"/>
      <c r="E304" s="43"/>
      <c r="F304" s="44"/>
    </row>
    <row r="305" spans="3:6" ht="14.1" customHeight="1" x14ac:dyDescent="0.2">
      <c r="C305" s="41"/>
      <c r="D305" s="42"/>
      <c r="E305" s="43"/>
      <c r="F305" s="44"/>
    </row>
    <row r="306" spans="3:6" ht="14.1" customHeight="1" x14ac:dyDescent="0.2">
      <c r="C306" s="41"/>
      <c r="D306" s="42"/>
      <c r="E306" s="43"/>
      <c r="F306" s="44"/>
    </row>
    <row r="307" spans="3:6" ht="14.1" customHeight="1" x14ac:dyDescent="0.2">
      <c r="C307" s="41"/>
      <c r="D307" s="42"/>
      <c r="E307" s="43"/>
      <c r="F307" s="44"/>
    </row>
    <row r="308" spans="3:6" ht="14.1" customHeight="1" x14ac:dyDescent="0.2">
      <c r="C308" s="41"/>
      <c r="D308" s="42"/>
      <c r="E308" s="43"/>
      <c r="F308" s="44"/>
    </row>
    <row r="309" spans="3:6" ht="14.1" customHeight="1" x14ac:dyDescent="0.2">
      <c r="C309" s="41"/>
      <c r="D309" s="42"/>
      <c r="E309" s="43"/>
      <c r="F309" s="44"/>
    </row>
    <row r="310" spans="3:6" ht="14.1" customHeight="1" x14ac:dyDescent="0.2">
      <c r="C310" s="41"/>
      <c r="D310" s="42"/>
      <c r="E310" s="43"/>
      <c r="F310" s="44"/>
    </row>
    <row r="311" spans="3:6" ht="14.1" customHeight="1" x14ac:dyDescent="0.2">
      <c r="C311" s="41"/>
      <c r="D311" s="42"/>
      <c r="E311" s="43"/>
      <c r="F311" s="44"/>
    </row>
    <row r="312" spans="3:6" ht="14.1" customHeight="1" x14ac:dyDescent="0.2">
      <c r="C312" s="41"/>
      <c r="D312" s="42"/>
      <c r="E312" s="43"/>
      <c r="F312" s="44"/>
    </row>
    <row r="313" spans="3:6" ht="14.1" customHeight="1" x14ac:dyDescent="0.2">
      <c r="C313" s="41"/>
      <c r="D313" s="42"/>
      <c r="E313" s="43"/>
      <c r="F313" s="44"/>
    </row>
    <row r="314" spans="3:6" ht="14.1" customHeight="1" x14ac:dyDescent="0.2">
      <c r="C314" s="41"/>
      <c r="D314" s="42"/>
      <c r="E314" s="43"/>
      <c r="F314" s="44"/>
    </row>
    <row r="315" spans="3:6" ht="14.1" customHeight="1" x14ac:dyDescent="0.2">
      <c r="C315" s="41"/>
      <c r="D315" s="42"/>
      <c r="E315" s="43"/>
      <c r="F315" s="44"/>
    </row>
    <row r="316" spans="3:6" ht="14.1" customHeight="1" x14ac:dyDescent="0.2">
      <c r="C316" s="41"/>
      <c r="D316" s="42"/>
      <c r="E316" s="43"/>
      <c r="F316" s="44"/>
    </row>
    <row r="317" spans="3:6" ht="14.1" customHeight="1" x14ac:dyDescent="0.2">
      <c r="C317" s="41"/>
      <c r="D317" s="42"/>
      <c r="E317" s="43"/>
      <c r="F317" s="44"/>
    </row>
    <row r="318" spans="3:6" ht="14.1" customHeight="1" x14ac:dyDescent="0.2">
      <c r="C318" s="41"/>
      <c r="D318" s="42"/>
      <c r="E318" s="43"/>
      <c r="F318" s="44"/>
    </row>
    <row r="319" spans="3:6" ht="14.1" customHeight="1" x14ac:dyDescent="0.2">
      <c r="C319" s="41"/>
      <c r="D319" s="42"/>
      <c r="E319" s="43"/>
      <c r="F319" s="44"/>
    </row>
    <row r="320" spans="3:6" ht="14.1" customHeight="1" x14ac:dyDescent="0.2">
      <c r="C320" s="41"/>
      <c r="D320" s="42"/>
      <c r="E320" s="43"/>
      <c r="F320" s="44"/>
    </row>
    <row r="321" spans="3:6" ht="14.1" customHeight="1" x14ac:dyDescent="0.2">
      <c r="C321" s="41"/>
      <c r="D321" s="42"/>
      <c r="E321" s="43"/>
      <c r="F321" s="44"/>
    </row>
    <row r="322" spans="3:6" ht="14.1" customHeight="1" x14ac:dyDescent="0.2">
      <c r="C322" s="41"/>
      <c r="D322" s="42"/>
      <c r="E322" s="43"/>
      <c r="F322" s="44"/>
    </row>
    <row r="323" spans="3:6" ht="14.1" customHeight="1" x14ac:dyDescent="0.2">
      <c r="C323" s="41"/>
      <c r="D323" s="42"/>
      <c r="E323" s="43"/>
      <c r="F323" s="44"/>
    </row>
    <row r="324" spans="3:6" ht="14.1" customHeight="1" x14ac:dyDescent="0.2">
      <c r="C324" s="41"/>
      <c r="D324" s="42"/>
      <c r="E324" s="43"/>
      <c r="F324" s="44"/>
    </row>
    <row r="325" spans="3:6" ht="14.1" customHeight="1" x14ac:dyDescent="0.2">
      <c r="C325" s="41"/>
      <c r="D325" s="42"/>
      <c r="E325" s="43"/>
      <c r="F325" s="44"/>
    </row>
    <row r="326" spans="3:6" ht="14.1" customHeight="1" x14ac:dyDescent="0.2">
      <c r="C326" s="41"/>
      <c r="D326" s="42"/>
      <c r="E326" s="43"/>
      <c r="F326" s="44"/>
    </row>
    <row r="327" spans="3:6" ht="14.1" customHeight="1" x14ac:dyDescent="0.2">
      <c r="C327" s="41"/>
      <c r="D327" s="42"/>
      <c r="E327" s="43"/>
      <c r="F327" s="44"/>
    </row>
    <row r="328" spans="3:6" ht="14.1" customHeight="1" x14ac:dyDescent="0.2">
      <c r="C328" s="41"/>
      <c r="D328" s="42"/>
      <c r="E328" s="43"/>
      <c r="F328" s="44"/>
    </row>
    <row r="329" spans="3:6" ht="14.1" customHeight="1" x14ac:dyDescent="0.2">
      <c r="C329" s="41"/>
      <c r="D329" s="42"/>
      <c r="E329" s="43"/>
      <c r="F329" s="44"/>
    </row>
    <row r="330" spans="3:6" ht="14.1" customHeight="1" x14ac:dyDescent="0.2">
      <c r="C330" s="41"/>
      <c r="D330" s="42"/>
      <c r="E330" s="43"/>
      <c r="F330" s="44"/>
    </row>
    <row r="331" spans="3:6" ht="14.1" customHeight="1" x14ac:dyDescent="0.2">
      <c r="C331" s="41"/>
      <c r="D331" s="42"/>
      <c r="E331" s="43"/>
      <c r="F331" s="44"/>
    </row>
    <row r="332" spans="3:6" ht="14.1" customHeight="1" x14ac:dyDescent="0.2">
      <c r="C332" s="41"/>
      <c r="D332" s="42"/>
      <c r="E332" s="43"/>
      <c r="F332" s="44"/>
    </row>
    <row r="333" spans="3:6" ht="14.1" customHeight="1" x14ac:dyDescent="0.2">
      <c r="C333" s="41"/>
      <c r="D333" s="42"/>
      <c r="E333" s="43"/>
      <c r="F333" s="44"/>
    </row>
    <row r="334" spans="3:6" ht="14.1" customHeight="1" x14ac:dyDescent="0.2">
      <c r="C334" s="41"/>
      <c r="D334" s="42"/>
      <c r="E334" s="43"/>
      <c r="F334" s="44"/>
    </row>
    <row r="335" spans="3:6" ht="14.1" customHeight="1" x14ac:dyDescent="0.2">
      <c r="C335" s="41"/>
      <c r="D335" s="42"/>
      <c r="E335" s="43"/>
      <c r="F335" s="44"/>
    </row>
    <row r="336" spans="3:6" ht="14.1" customHeight="1" x14ac:dyDescent="0.2">
      <c r="C336" s="41"/>
      <c r="D336" s="42"/>
      <c r="E336" s="43"/>
      <c r="F336" s="44"/>
    </row>
    <row r="337" spans="3:6" ht="14.1" customHeight="1" x14ac:dyDescent="0.2">
      <c r="C337" s="41"/>
      <c r="D337" s="42"/>
      <c r="E337" s="43"/>
      <c r="F337" s="44"/>
    </row>
    <row r="338" spans="3:6" ht="14.1" customHeight="1" x14ac:dyDescent="0.2">
      <c r="C338" s="41"/>
      <c r="D338" s="42"/>
      <c r="E338" s="43"/>
      <c r="F338" s="44"/>
    </row>
    <row r="339" spans="3:6" ht="14.1" customHeight="1" x14ac:dyDescent="0.2">
      <c r="C339" s="41"/>
      <c r="D339" s="42"/>
      <c r="E339" s="43"/>
      <c r="F339" s="44"/>
    </row>
    <row r="340" spans="3:6" ht="14.1" customHeight="1" x14ac:dyDescent="0.2">
      <c r="C340" s="41"/>
      <c r="D340" s="42"/>
      <c r="E340" s="43"/>
      <c r="F340" s="44"/>
    </row>
    <row r="341" spans="3:6" ht="14.1" customHeight="1" x14ac:dyDescent="0.2">
      <c r="C341" s="41"/>
      <c r="D341" s="42"/>
      <c r="E341" s="43"/>
      <c r="F341" s="44"/>
    </row>
    <row r="342" spans="3:6" ht="14.1" customHeight="1" x14ac:dyDescent="0.2">
      <c r="C342" s="41"/>
      <c r="D342" s="42"/>
      <c r="E342" s="43"/>
      <c r="F342" s="44"/>
    </row>
    <row r="343" spans="3:6" ht="14.1" customHeight="1" x14ac:dyDescent="0.2">
      <c r="C343" s="41"/>
      <c r="D343" s="42"/>
      <c r="E343" s="43"/>
      <c r="F343" s="44"/>
    </row>
    <row r="344" spans="3:6" ht="14.1" customHeight="1" x14ac:dyDescent="0.2">
      <c r="C344" s="41"/>
      <c r="D344" s="42"/>
      <c r="E344" s="43"/>
      <c r="F344" s="44"/>
    </row>
    <row r="345" spans="3:6" ht="14.1" customHeight="1" x14ac:dyDescent="0.2">
      <c r="C345" s="41"/>
      <c r="D345" s="42"/>
      <c r="E345" s="43"/>
      <c r="F345" s="44"/>
    </row>
    <row r="346" spans="3:6" ht="14.1" customHeight="1" x14ac:dyDescent="0.2">
      <c r="C346" s="41"/>
      <c r="D346" s="42"/>
      <c r="E346" s="43"/>
      <c r="F346" s="44"/>
    </row>
    <row r="347" spans="3:6" ht="14.1" customHeight="1" x14ac:dyDescent="0.2">
      <c r="C347" s="41"/>
      <c r="D347" s="42"/>
      <c r="E347" s="43"/>
      <c r="F347" s="44"/>
    </row>
    <row r="348" spans="3:6" ht="14.1" customHeight="1" x14ac:dyDescent="0.2">
      <c r="C348" s="41"/>
      <c r="D348" s="42"/>
      <c r="E348" s="43"/>
      <c r="F348" s="44"/>
    </row>
    <row r="349" spans="3:6" ht="14.1" customHeight="1" x14ac:dyDescent="0.2">
      <c r="C349" s="41"/>
      <c r="D349" s="42"/>
      <c r="E349" s="43"/>
      <c r="F349" s="44"/>
    </row>
    <row r="350" spans="3:6" ht="14.1" customHeight="1" x14ac:dyDescent="0.2">
      <c r="C350" s="41"/>
      <c r="D350" s="42"/>
      <c r="E350" s="43"/>
      <c r="F350" s="44"/>
    </row>
    <row r="351" spans="3:6" ht="14.1" customHeight="1" x14ac:dyDescent="0.2">
      <c r="C351" s="41"/>
      <c r="D351" s="42"/>
      <c r="E351" s="43"/>
      <c r="F351" s="44"/>
    </row>
    <row r="352" spans="3:6" ht="14.1" customHeight="1" x14ac:dyDescent="0.2">
      <c r="C352" s="41"/>
      <c r="D352" s="42"/>
      <c r="E352" s="43"/>
      <c r="F352" s="44"/>
    </row>
    <row r="353" spans="3:6" ht="14.1" customHeight="1" x14ac:dyDescent="0.2">
      <c r="C353" s="41"/>
      <c r="D353" s="42"/>
      <c r="E353" s="43"/>
      <c r="F353" s="44"/>
    </row>
    <row r="354" spans="3:6" ht="14.1" customHeight="1" x14ac:dyDescent="0.2">
      <c r="C354" s="41"/>
      <c r="D354" s="42"/>
      <c r="E354" s="43"/>
      <c r="F354" s="44"/>
    </row>
    <row r="355" spans="3:6" ht="14.1" customHeight="1" x14ac:dyDescent="0.2">
      <c r="C355" s="41"/>
      <c r="D355" s="42"/>
      <c r="E355" s="43"/>
      <c r="F355" s="44"/>
    </row>
    <row r="356" spans="3:6" ht="14.1" customHeight="1" x14ac:dyDescent="0.2">
      <c r="C356" s="41"/>
      <c r="D356" s="42"/>
      <c r="E356" s="43"/>
      <c r="F356" s="44"/>
    </row>
    <row r="357" spans="3:6" ht="14.1" customHeight="1" x14ac:dyDescent="0.2">
      <c r="C357" s="41"/>
      <c r="D357" s="42"/>
      <c r="E357" s="43"/>
      <c r="F357" s="44"/>
    </row>
    <row r="358" spans="3:6" ht="14.1" customHeight="1" x14ac:dyDescent="0.2">
      <c r="C358" s="41"/>
      <c r="D358" s="42"/>
      <c r="E358" s="43"/>
      <c r="F358" s="44"/>
    </row>
    <row r="359" spans="3:6" ht="14.1" customHeight="1" x14ac:dyDescent="0.2">
      <c r="C359" s="41"/>
      <c r="D359" s="42"/>
      <c r="E359" s="43"/>
      <c r="F359" s="44"/>
    </row>
    <row r="360" spans="3:6" ht="14.1" customHeight="1" x14ac:dyDescent="0.2">
      <c r="C360" s="41"/>
      <c r="D360" s="42"/>
      <c r="E360" s="43"/>
      <c r="F360" s="44"/>
    </row>
    <row r="361" spans="3:6" ht="14.1" customHeight="1" x14ac:dyDescent="0.2">
      <c r="C361" s="41"/>
      <c r="D361" s="42"/>
      <c r="E361" s="43"/>
      <c r="F361" s="44"/>
    </row>
    <row r="362" spans="3:6" ht="14.1" customHeight="1" x14ac:dyDescent="0.2">
      <c r="C362" s="41"/>
      <c r="D362" s="42"/>
      <c r="E362" s="43"/>
      <c r="F362" s="44"/>
    </row>
    <row r="363" spans="3:6" ht="14.1" customHeight="1" x14ac:dyDescent="0.2">
      <c r="C363" s="41"/>
      <c r="D363" s="42"/>
      <c r="E363" s="43"/>
      <c r="F363" s="44"/>
    </row>
    <row r="364" spans="3:6" ht="14.1" customHeight="1" x14ac:dyDescent="0.2">
      <c r="C364" s="41"/>
      <c r="D364" s="42"/>
      <c r="E364" s="43"/>
      <c r="F364" s="44"/>
    </row>
    <row r="365" spans="3:6" ht="14.1" customHeight="1" x14ac:dyDescent="0.2">
      <c r="C365" s="41"/>
      <c r="D365" s="42"/>
      <c r="E365" s="43"/>
      <c r="F365" s="44"/>
    </row>
    <row r="366" spans="3:6" ht="14.1" customHeight="1" x14ac:dyDescent="0.2">
      <c r="C366" s="41"/>
      <c r="D366" s="42"/>
      <c r="E366" s="43"/>
      <c r="F366" s="44"/>
    </row>
    <row r="367" spans="3:6" ht="14.1" customHeight="1" x14ac:dyDescent="0.2">
      <c r="C367" s="41"/>
      <c r="D367" s="42"/>
      <c r="E367" s="43"/>
      <c r="F367" s="44"/>
    </row>
    <row r="368" spans="3:6" ht="14.1" customHeight="1" x14ac:dyDescent="0.2">
      <c r="C368" s="41"/>
      <c r="D368" s="42"/>
      <c r="E368" s="43"/>
      <c r="F368" s="44"/>
    </row>
    <row r="369" spans="3:6" ht="14.1" customHeight="1" x14ac:dyDescent="0.2">
      <c r="C369" s="41"/>
      <c r="D369" s="42"/>
      <c r="E369" s="43"/>
      <c r="F369" s="44"/>
    </row>
    <row r="370" spans="3:6" ht="14.1" customHeight="1" x14ac:dyDescent="0.2">
      <c r="C370" s="41"/>
      <c r="D370" s="42"/>
      <c r="E370" s="43"/>
      <c r="F370" s="44"/>
    </row>
    <row r="371" spans="3:6" ht="14.1" customHeight="1" x14ac:dyDescent="0.2">
      <c r="C371" s="41"/>
      <c r="D371" s="42"/>
      <c r="E371" s="43"/>
      <c r="F371" s="44"/>
    </row>
    <row r="372" spans="3:6" ht="14.1" customHeight="1" x14ac:dyDescent="0.2">
      <c r="C372" s="41"/>
      <c r="D372" s="42"/>
      <c r="E372" s="43"/>
      <c r="F372" s="44"/>
    </row>
    <row r="373" spans="3:6" ht="14.1" customHeight="1" x14ac:dyDescent="0.2">
      <c r="C373" s="41"/>
      <c r="D373" s="42"/>
      <c r="E373" s="43"/>
      <c r="F373" s="44"/>
    </row>
    <row r="374" spans="3:6" ht="14.1" customHeight="1" x14ac:dyDescent="0.2">
      <c r="C374" s="41"/>
      <c r="D374" s="42"/>
      <c r="E374" s="43"/>
      <c r="F374" s="44"/>
    </row>
    <row r="375" spans="3:6" ht="14.1" customHeight="1" x14ac:dyDescent="0.2">
      <c r="C375" s="41"/>
      <c r="D375" s="42"/>
      <c r="E375" s="43"/>
      <c r="F375" s="44"/>
    </row>
    <row r="376" spans="3:6" ht="14.1" customHeight="1" x14ac:dyDescent="0.2">
      <c r="C376" s="41"/>
      <c r="D376" s="42"/>
      <c r="E376" s="43"/>
      <c r="F376" s="44"/>
    </row>
    <row r="377" spans="3:6" ht="14.1" customHeight="1" x14ac:dyDescent="0.2">
      <c r="C377" s="41"/>
      <c r="D377" s="42"/>
      <c r="E377" s="43"/>
      <c r="F377" s="44"/>
    </row>
    <row r="378" spans="3:6" ht="14.1" customHeight="1" x14ac:dyDescent="0.2">
      <c r="C378" s="41"/>
      <c r="D378" s="42"/>
      <c r="E378" s="43"/>
      <c r="F378" s="44"/>
    </row>
    <row r="379" spans="3:6" ht="14.1" customHeight="1" x14ac:dyDescent="0.2">
      <c r="C379" s="41"/>
      <c r="D379" s="42"/>
      <c r="E379" s="43"/>
      <c r="F379" s="44"/>
    </row>
    <row r="380" spans="3:6" ht="14.1" customHeight="1" x14ac:dyDescent="0.2">
      <c r="C380" s="41"/>
      <c r="D380" s="42"/>
      <c r="E380" s="43"/>
      <c r="F380" s="44"/>
    </row>
    <row r="381" spans="3:6" ht="14.1" customHeight="1" x14ac:dyDescent="0.2">
      <c r="C381" s="41"/>
      <c r="D381" s="42"/>
      <c r="E381" s="43"/>
      <c r="F381" s="44"/>
    </row>
    <row r="382" spans="3:6" ht="14.1" customHeight="1" x14ac:dyDescent="0.2">
      <c r="C382" s="41"/>
      <c r="D382" s="42"/>
      <c r="E382" s="43"/>
      <c r="F382" s="44"/>
    </row>
    <row r="383" spans="3:6" ht="14.1" customHeight="1" x14ac:dyDescent="0.2">
      <c r="C383" s="41"/>
      <c r="D383" s="42"/>
      <c r="E383" s="43"/>
      <c r="F383" s="44"/>
    </row>
    <row r="384" spans="3:6" ht="14.1" customHeight="1" x14ac:dyDescent="0.2">
      <c r="C384" s="41"/>
      <c r="D384" s="42"/>
      <c r="E384" s="43"/>
      <c r="F384" s="44"/>
    </row>
    <row r="385" spans="3:6" ht="14.1" customHeight="1" x14ac:dyDescent="0.2">
      <c r="C385" s="41"/>
      <c r="D385" s="42"/>
      <c r="E385" s="43"/>
      <c r="F385" s="44"/>
    </row>
    <row r="386" spans="3:6" ht="14.1" customHeight="1" x14ac:dyDescent="0.2">
      <c r="C386" s="41"/>
      <c r="D386" s="42"/>
      <c r="E386" s="43"/>
      <c r="F386" s="44"/>
    </row>
    <row r="387" spans="3:6" ht="14.1" customHeight="1" x14ac:dyDescent="0.2">
      <c r="C387" s="41"/>
      <c r="D387" s="42"/>
      <c r="E387" s="43"/>
      <c r="F387" s="44"/>
    </row>
    <row r="388" spans="3:6" ht="14.1" customHeight="1" x14ac:dyDescent="0.2">
      <c r="C388" s="41"/>
      <c r="D388" s="42"/>
      <c r="E388" s="43"/>
      <c r="F388" s="44"/>
    </row>
    <row r="389" spans="3:6" ht="14.1" customHeight="1" x14ac:dyDescent="0.2">
      <c r="C389" s="41"/>
      <c r="D389" s="42"/>
      <c r="E389" s="43"/>
      <c r="F389" s="44"/>
    </row>
    <row r="390" spans="3:6" ht="14.1" customHeight="1" x14ac:dyDescent="0.2">
      <c r="C390" s="41"/>
      <c r="D390" s="42"/>
      <c r="E390" s="43"/>
      <c r="F390" s="44"/>
    </row>
    <row r="391" spans="3:6" ht="14.1" customHeight="1" x14ac:dyDescent="0.2">
      <c r="C391" s="41"/>
      <c r="D391" s="42"/>
      <c r="E391" s="43"/>
      <c r="F391" s="44"/>
    </row>
    <row r="392" spans="3:6" ht="14.1" customHeight="1" x14ac:dyDescent="0.2">
      <c r="C392" s="41"/>
      <c r="D392" s="42"/>
      <c r="E392" s="43"/>
      <c r="F392" s="44"/>
    </row>
    <row r="393" spans="3:6" ht="14.1" customHeight="1" x14ac:dyDescent="0.2">
      <c r="C393" s="41"/>
      <c r="D393" s="42"/>
      <c r="E393" s="43"/>
      <c r="F393" s="44"/>
    </row>
    <row r="394" spans="3:6" ht="14.1" customHeight="1" x14ac:dyDescent="0.2">
      <c r="C394" s="41"/>
      <c r="D394" s="42"/>
      <c r="E394" s="43"/>
      <c r="F394" s="44"/>
    </row>
    <row r="395" spans="3:6" ht="14.1" customHeight="1" x14ac:dyDescent="0.2">
      <c r="C395" s="41"/>
      <c r="D395" s="42"/>
      <c r="E395" s="43"/>
      <c r="F395" s="44"/>
    </row>
    <row r="396" spans="3:6" ht="14.1" customHeight="1" x14ac:dyDescent="0.2">
      <c r="C396" s="41"/>
      <c r="D396" s="42"/>
      <c r="E396" s="43"/>
      <c r="F396" s="44"/>
    </row>
    <row r="397" spans="3:6" ht="14.1" customHeight="1" x14ac:dyDescent="0.2">
      <c r="C397" s="41"/>
      <c r="D397" s="42"/>
      <c r="E397" s="43"/>
      <c r="F397" s="44"/>
    </row>
    <row r="398" spans="3:6" ht="14.1" customHeight="1" x14ac:dyDescent="0.2">
      <c r="C398" s="41"/>
      <c r="D398" s="42"/>
      <c r="E398" s="43"/>
      <c r="F398" s="44"/>
    </row>
    <row r="399" spans="3:6" ht="14.1" customHeight="1" x14ac:dyDescent="0.2">
      <c r="C399" s="41"/>
      <c r="D399" s="42"/>
      <c r="E399" s="43"/>
      <c r="F399" s="44"/>
    </row>
    <row r="400" spans="3:6" ht="14.1" customHeight="1" x14ac:dyDescent="0.2">
      <c r="C400" s="41"/>
      <c r="D400" s="42"/>
      <c r="E400" s="43"/>
      <c r="F400" s="44"/>
    </row>
    <row r="401" spans="3:6" ht="14.1" customHeight="1" x14ac:dyDescent="0.2">
      <c r="C401" s="41"/>
      <c r="D401" s="42"/>
      <c r="E401" s="43"/>
      <c r="F401" s="44"/>
    </row>
    <row r="402" spans="3:6" ht="14.1" customHeight="1" x14ac:dyDescent="0.2">
      <c r="C402" s="41"/>
      <c r="D402" s="42"/>
      <c r="E402" s="43"/>
      <c r="F402" s="44"/>
    </row>
    <row r="403" spans="3:6" ht="14.1" customHeight="1" x14ac:dyDescent="0.2">
      <c r="C403" s="41"/>
      <c r="D403" s="42"/>
      <c r="E403" s="43"/>
      <c r="F403" s="44"/>
    </row>
    <row r="404" spans="3:6" ht="14.1" customHeight="1" x14ac:dyDescent="0.2">
      <c r="C404" s="41"/>
      <c r="D404" s="42"/>
      <c r="E404" s="43"/>
      <c r="F404" s="44"/>
    </row>
    <row r="405" spans="3:6" ht="14.1" customHeight="1" x14ac:dyDescent="0.2">
      <c r="C405" s="41"/>
      <c r="D405" s="42"/>
      <c r="E405" s="43"/>
      <c r="F405" s="44"/>
    </row>
    <row r="406" spans="3:6" ht="14.1" customHeight="1" x14ac:dyDescent="0.2">
      <c r="C406" s="41"/>
      <c r="D406" s="42"/>
      <c r="E406" s="43"/>
      <c r="F406" s="44"/>
    </row>
    <row r="407" spans="3:6" ht="14.1" customHeight="1" x14ac:dyDescent="0.2">
      <c r="C407" s="41"/>
      <c r="D407" s="42"/>
      <c r="E407" s="43"/>
      <c r="F407" s="44"/>
    </row>
    <row r="408" spans="3:6" ht="14.1" customHeight="1" x14ac:dyDescent="0.2">
      <c r="C408" s="41"/>
      <c r="D408" s="42"/>
      <c r="E408" s="43"/>
      <c r="F408" s="44"/>
    </row>
    <row r="409" spans="3:6" ht="14.1" customHeight="1" x14ac:dyDescent="0.2">
      <c r="C409" s="41"/>
      <c r="D409" s="42"/>
      <c r="E409" s="43"/>
      <c r="F409" s="44"/>
    </row>
    <row r="410" spans="3:6" ht="14.1" customHeight="1" x14ac:dyDescent="0.2">
      <c r="C410" s="41"/>
      <c r="D410" s="42"/>
      <c r="E410" s="43"/>
      <c r="F410" s="44"/>
    </row>
    <row r="411" spans="3:6" ht="14.1" customHeight="1" x14ac:dyDescent="0.2">
      <c r="C411" s="41"/>
      <c r="D411" s="42"/>
      <c r="E411" s="43"/>
      <c r="F411" s="44"/>
    </row>
    <row r="412" spans="3:6" ht="14.1" customHeight="1" x14ac:dyDescent="0.2">
      <c r="C412" s="41"/>
      <c r="D412" s="42"/>
      <c r="E412" s="43"/>
      <c r="F412" s="44"/>
    </row>
    <row r="413" spans="3:6" ht="14.1" customHeight="1" x14ac:dyDescent="0.2">
      <c r="C413" s="41"/>
      <c r="D413" s="42"/>
      <c r="E413" s="43"/>
      <c r="F413" s="44"/>
    </row>
    <row r="414" spans="3:6" ht="14.1" customHeight="1" x14ac:dyDescent="0.2">
      <c r="C414" s="41"/>
      <c r="D414" s="42"/>
      <c r="E414" s="43"/>
      <c r="F414" s="44"/>
    </row>
    <row r="415" spans="3:6" ht="14.1" customHeight="1" x14ac:dyDescent="0.2">
      <c r="C415" s="41"/>
      <c r="D415" s="42"/>
      <c r="E415" s="43"/>
      <c r="F415" s="44"/>
    </row>
    <row r="416" spans="3:6" ht="14.1" customHeight="1" x14ac:dyDescent="0.2">
      <c r="C416" s="41"/>
      <c r="D416" s="42"/>
      <c r="E416" s="43"/>
      <c r="F416" s="44"/>
    </row>
    <row r="417" spans="3:6" ht="14.1" customHeight="1" x14ac:dyDescent="0.2">
      <c r="C417" s="41"/>
      <c r="D417" s="42"/>
      <c r="E417" s="43"/>
      <c r="F417" s="44"/>
    </row>
    <row r="418" spans="3:6" ht="14.1" customHeight="1" x14ac:dyDescent="0.2">
      <c r="C418" s="41"/>
      <c r="D418" s="42"/>
      <c r="E418" s="43"/>
      <c r="F418" s="44"/>
    </row>
    <row r="419" spans="3:6" ht="14.1" customHeight="1" x14ac:dyDescent="0.2">
      <c r="C419" s="41"/>
      <c r="D419" s="42"/>
      <c r="E419" s="43"/>
      <c r="F419" s="44"/>
    </row>
    <row r="420" spans="3:6" ht="14.1" customHeight="1" x14ac:dyDescent="0.2">
      <c r="C420" s="41"/>
      <c r="D420" s="42"/>
      <c r="E420" s="43"/>
      <c r="F420" s="44"/>
    </row>
    <row r="421" spans="3:6" ht="14.1" customHeight="1" x14ac:dyDescent="0.2">
      <c r="C421" s="41"/>
      <c r="D421" s="42"/>
      <c r="E421" s="43"/>
      <c r="F421" s="44"/>
    </row>
    <row r="422" spans="3:6" ht="14.1" customHeight="1" x14ac:dyDescent="0.2">
      <c r="C422" s="41"/>
      <c r="D422" s="42"/>
      <c r="E422" s="43"/>
      <c r="F422" s="44"/>
    </row>
    <row r="423" spans="3:6" ht="14.1" customHeight="1" x14ac:dyDescent="0.2">
      <c r="C423" s="41"/>
      <c r="D423" s="42"/>
      <c r="E423" s="43"/>
      <c r="F423" s="44"/>
    </row>
    <row r="424" spans="3:6" ht="14.1" customHeight="1" x14ac:dyDescent="0.2">
      <c r="C424" s="41"/>
      <c r="D424" s="42"/>
      <c r="E424" s="43"/>
      <c r="F424" s="44"/>
    </row>
    <row r="425" spans="3:6" ht="14.1" customHeight="1" x14ac:dyDescent="0.2">
      <c r="C425" s="41"/>
      <c r="D425" s="42"/>
      <c r="E425" s="43"/>
      <c r="F425" s="44"/>
    </row>
    <row r="426" spans="3:6" ht="14.1" customHeight="1" x14ac:dyDescent="0.2">
      <c r="C426" s="41"/>
      <c r="D426" s="42"/>
      <c r="E426" s="43"/>
      <c r="F426" s="44"/>
    </row>
    <row r="427" spans="3:6" ht="14.1" customHeight="1" x14ac:dyDescent="0.2">
      <c r="C427" s="41"/>
      <c r="D427" s="42"/>
      <c r="E427" s="43"/>
      <c r="F427" s="44"/>
    </row>
    <row r="428" spans="3:6" ht="14.1" customHeight="1" x14ac:dyDescent="0.2">
      <c r="C428" s="41"/>
      <c r="D428" s="42"/>
      <c r="E428" s="43"/>
      <c r="F428" s="44"/>
    </row>
    <row r="429" spans="3:6" ht="14.1" customHeight="1" x14ac:dyDescent="0.2">
      <c r="C429" s="41"/>
      <c r="D429" s="42"/>
      <c r="E429" s="43"/>
      <c r="F429" s="44"/>
    </row>
    <row r="430" spans="3:6" ht="14.1" customHeight="1" x14ac:dyDescent="0.2">
      <c r="C430" s="41"/>
      <c r="D430" s="42"/>
      <c r="E430" s="43"/>
      <c r="F430" s="44"/>
    </row>
    <row r="431" spans="3:6" ht="14.1" customHeight="1" x14ac:dyDescent="0.2">
      <c r="C431" s="41"/>
      <c r="D431" s="42"/>
      <c r="E431" s="43"/>
      <c r="F431" s="44"/>
    </row>
    <row r="432" spans="3:6" ht="14.1" customHeight="1" x14ac:dyDescent="0.2">
      <c r="C432" s="41"/>
      <c r="D432" s="42"/>
      <c r="E432" s="43"/>
      <c r="F432" s="44"/>
    </row>
    <row r="433" spans="3:6" ht="14.1" customHeight="1" x14ac:dyDescent="0.2">
      <c r="C433" s="41"/>
      <c r="D433" s="42"/>
      <c r="E433" s="43"/>
      <c r="F433" s="44"/>
    </row>
    <row r="434" spans="3:6" ht="14.1" customHeight="1" x14ac:dyDescent="0.2">
      <c r="C434" s="41"/>
      <c r="D434" s="42"/>
      <c r="E434" s="43"/>
      <c r="F434" s="44"/>
    </row>
    <row r="435" spans="3:6" ht="14.1" customHeight="1" x14ac:dyDescent="0.2">
      <c r="C435" s="41"/>
      <c r="D435" s="42"/>
      <c r="E435" s="43"/>
      <c r="F435" s="44"/>
    </row>
    <row r="436" spans="3:6" ht="14.1" customHeight="1" x14ac:dyDescent="0.2">
      <c r="C436" s="41"/>
      <c r="D436" s="42"/>
      <c r="E436" s="43"/>
      <c r="F436" s="44"/>
    </row>
    <row r="437" spans="3:6" ht="14.1" customHeight="1" x14ac:dyDescent="0.2">
      <c r="C437" s="41"/>
      <c r="D437" s="42"/>
      <c r="E437" s="43"/>
      <c r="F437" s="44"/>
    </row>
    <row r="438" spans="3:6" ht="14.1" customHeight="1" x14ac:dyDescent="0.2">
      <c r="C438" s="41"/>
      <c r="D438" s="42"/>
      <c r="E438" s="43"/>
      <c r="F438" s="44"/>
    </row>
    <row r="439" spans="3:6" ht="14.1" customHeight="1" x14ac:dyDescent="0.2">
      <c r="C439" s="41"/>
      <c r="D439" s="42"/>
      <c r="E439" s="43"/>
      <c r="F439" s="44"/>
    </row>
    <row r="440" spans="3:6" ht="14.1" customHeight="1" x14ac:dyDescent="0.2">
      <c r="C440" s="41"/>
      <c r="D440" s="42"/>
      <c r="E440" s="43"/>
      <c r="F440" s="44"/>
    </row>
    <row r="441" spans="3:6" ht="14.1" customHeight="1" x14ac:dyDescent="0.2">
      <c r="C441" s="41"/>
      <c r="D441" s="42"/>
      <c r="E441" s="43"/>
      <c r="F441" s="44"/>
    </row>
    <row r="442" spans="3:6" ht="14.1" customHeight="1" x14ac:dyDescent="0.2">
      <c r="C442" s="41"/>
      <c r="D442" s="42"/>
      <c r="E442" s="43"/>
      <c r="F442" s="44"/>
    </row>
    <row r="443" spans="3:6" ht="14.1" customHeight="1" x14ac:dyDescent="0.2">
      <c r="C443" s="41"/>
      <c r="D443" s="42"/>
      <c r="E443" s="43"/>
      <c r="F443" s="44"/>
    </row>
    <row r="444" spans="3:6" ht="14.1" customHeight="1" x14ac:dyDescent="0.2">
      <c r="C444" s="41"/>
      <c r="D444" s="42"/>
      <c r="E444" s="43"/>
      <c r="F444" s="44"/>
    </row>
    <row r="445" spans="3:6" ht="14.1" customHeight="1" x14ac:dyDescent="0.2">
      <c r="C445" s="41"/>
      <c r="D445" s="42"/>
      <c r="E445" s="43"/>
      <c r="F445" s="44"/>
    </row>
    <row r="446" spans="3:6" ht="14.1" customHeight="1" x14ac:dyDescent="0.2">
      <c r="C446" s="41"/>
      <c r="D446" s="42"/>
      <c r="E446" s="43"/>
      <c r="F446" s="44"/>
    </row>
    <row r="447" spans="3:6" ht="14.1" customHeight="1" x14ac:dyDescent="0.2">
      <c r="C447" s="41"/>
      <c r="D447" s="42"/>
      <c r="E447" s="43"/>
      <c r="F447" s="44"/>
    </row>
    <row r="448" spans="3:6" ht="14.1" customHeight="1" x14ac:dyDescent="0.2">
      <c r="C448" s="41"/>
      <c r="D448" s="42"/>
      <c r="E448" s="43"/>
      <c r="F448" s="44"/>
    </row>
    <row r="449" spans="3:6" ht="14.1" customHeight="1" x14ac:dyDescent="0.2">
      <c r="C449" s="41"/>
      <c r="D449" s="42"/>
      <c r="E449" s="43"/>
      <c r="F449" s="44"/>
    </row>
    <row r="450" spans="3:6" ht="14.1" customHeight="1" x14ac:dyDescent="0.2">
      <c r="C450" s="41"/>
      <c r="D450" s="42"/>
      <c r="E450" s="43"/>
      <c r="F450" s="44"/>
    </row>
    <row r="451" spans="3:6" ht="14.1" customHeight="1" x14ac:dyDescent="0.2">
      <c r="C451" s="41"/>
      <c r="D451" s="42"/>
      <c r="E451" s="43"/>
      <c r="F451" s="44"/>
    </row>
    <row r="452" spans="3:6" ht="14.1" customHeight="1" x14ac:dyDescent="0.2">
      <c r="C452" s="41"/>
      <c r="D452" s="42"/>
      <c r="E452" s="43"/>
      <c r="F452" s="44"/>
    </row>
    <row r="453" spans="3:6" ht="14.1" customHeight="1" x14ac:dyDescent="0.2">
      <c r="C453" s="41"/>
      <c r="D453" s="42"/>
      <c r="E453" s="43"/>
      <c r="F453" s="44"/>
    </row>
    <row r="454" spans="3:6" ht="14.1" customHeight="1" x14ac:dyDescent="0.2">
      <c r="C454" s="41"/>
      <c r="D454" s="42"/>
      <c r="E454" s="43"/>
      <c r="F454" s="44"/>
    </row>
    <row r="455" spans="3:6" ht="14.1" customHeight="1" x14ac:dyDescent="0.2">
      <c r="C455" s="41"/>
      <c r="D455" s="42"/>
      <c r="E455" s="43"/>
      <c r="F455" s="44"/>
    </row>
    <row r="456" spans="3:6" ht="14.1" customHeight="1" x14ac:dyDescent="0.2">
      <c r="C456" s="41"/>
      <c r="D456" s="42"/>
      <c r="E456" s="43"/>
      <c r="F456" s="44"/>
    </row>
    <row r="457" spans="3:6" ht="14.1" customHeight="1" x14ac:dyDescent="0.2">
      <c r="C457" s="41"/>
      <c r="D457" s="42"/>
      <c r="E457" s="43"/>
      <c r="F457" s="44"/>
    </row>
    <row r="458" spans="3:6" ht="14.1" customHeight="1" x14ac:dyDescent="0.2">
      <c r="C458" s="41"/>
      <c r="D458" s="42"/>
      <c r="E458" s="43"/>
      <c r="F458" s="44"/>
    </row>
    <row r="459" spans="3:6" ht="14.1" customHeight="1" x14ac:dyDescent="0.2">
      <c r="C459" s="41"/>
      <c r="D459" s="42"/>
      <c r="E459" s="43"/>
      <c r="F459" s="44"/>
    </row>
    <row r="460" spans="3:6" ht="14.1" customHeight="1" x14ac:dyDescent="0.2">
      <c r="C460" s="41"/>
      <c r="D460" s="42"/>
      <c r="E460" s="43"/>
      <c r="F460" s="44"/>
    </row>
    <row r="461" spans="3:6" ht="14.1" customHeight="1" x14ac:dyDescent="0.2">
      <c r="C461" s="41"/>
      <c r="D461" s="42"/>
      <c r="E461" s="43"/>
      <c r="F461" s="44"/>
    </row>
    <row r="462" spans="3:6" ht="14.1" customHeight="1" x14ac:dyDescent="0.2">
      <c r="C462" s="41"/>
      <c r="D462" s="42"/>
      <c r="E462" s="43"/>
      <c r="F462" s="44"/>
    </row>
    <row r="463" spans="3:6" ht="14.1" customHeight="1" x14ac:dyDescent="0.2">
      <c r="C463" s="41"/>
      <c r="D463" s="42"/>
      <c r="E463" s="43"/>
      <c r="F463" s="44"/>
    </row>
    <row r="464" spans="3:6" ht="14.1" customHeight="1" x14ac:dyDescent="0.2">
      <c r="C464" s="41"/>
      <c r="D464" s="42"/>
      <c r="E464" s="43"/>
      <c r="F464" s="44"/>
    </row>
    <row r="465" spans="3:6" ht="14.1" customHeight="1" x14ac:dyDescent="0.2">
      <c r="C465" s="41"/>
      <c r="D465" s="42"/>
      <c r="E465" s="43"/>
      <c r="F465" s="44"/>
    </row>
    <row r="466" spans="3:6" ht="14.1" customHeight="1" x14ac:dyDescent="0.2">
      <c r="C466" s="41"/>
      <c r="D466" s="42"/>
      <c r="E466" s="43"/>
      <c r="F466" s="44"/>
    </row>
    <row r="467" spans="3:6" ht="14.1" customHeight="1" x14ac:dyDescent="0.2">
      <c r="C467" s="41"/>
      <c r="D467" s="42"/>
      <c r="E467" s="43"/>
      <c r="F467" s="44"/>
    </row>
    <row r="468" spans="3:6" ht="14.1" customHeight="1" x14ac:dyDescent="0.2">
      <c r="C468" s="41"/>
      <c r="D468" s="42"/>
      <c r="E468" s="43"/>
      <c r="F468" s="44"/>
    </row>
    <row r="469" spans="3:6" ht="14.1" customHeight="1" x14ac:dyDescent="0.2">
      <c r="C469" s="41"/>
      <c r="D469" s="42"/>
      <c r="E469" s="43"/>
      <c r="F469" s="44"/>
    </row>
    <row r="470" spans="3:6" ht="14.1" customHeight="1" x14ac:dyDescent="0.2">
      <c r="C470" s="41"/>
      <c r="D470" s="42"/>
      <c r="E470" s="43"/>
      <c r="F470" s="44"/>
    </row>
    <row r="471" spans="3:6" ht="14.1" customHeight="1" x14ac:dyDescent="0.2">
      <c r="C471" s="41"/>
      <c r="D471" s="42"/>
      <c r="E471" s="43"/>
      <c r="F471" s="44"/>
    </row>
    <row r="472" spans="3:6" ht="14.1" customHeight="1" x14ac:dyDescent="0.2">
      <c r="C472" s="41"/>
      <c r="D472" s="42"/>
      <c r="E472" s="43"/>
      <c r="F472" s="44"/>
    </row>
    <row r="473" spans="3:6" ht="14.1" customHeight="1" x14ac:dyDescent="0.2">
      <c r="C473" s="41"/>
      <c r="D473" s="42"/>
      <c r="E473" s="43"/>
      <c r="F473" s="44"/>
    </row>
    <row r="474" spans="3:6" ht="14.1" customHeight="1" x14ac:dyDescent="0.2">
      <c r="C474" s="41"/>
      <c r="D474" s="42"/>
      <c r="E474" s="43"/>
      <c r="F474" s="44"/>
    </row>
    <row r="475" spans="3:6" ht="14.1" customHeight="1" x14ac:dyDescent="0.2">
      <c r="C475" s="41"/>
      <c r="D475" s="42"/>
      <c r="E475" s="43"/>
      <c r="F475" s="44"/>
    </row>
    <row r="476" spans="3:6" ht="14.1" customHeight="1" x14ac:dyDescent="0.2">
      <c r="C476" s="41"/>
      <c r="D476" s="42"/>
      <c r="E476" s="43"/>
      <c r="F476" s="44"/>
    </row>
    <row r="477" spans="3:6" ht="14.1" customHeight="1" x14ac:dyDescent="0.2">
      <c r="C477" s="41"/>
      <c r="D477" s="42"/>
      <c r="E477" s="43"/>
      <c r="F477" s="44"/>
    </row>
    <row r="478" spans="3:6" ht="14.1" customHeight="1" x14ac:dyDescent="0.2">
      <c r="C478" s="41"/>
      <c r="D478" s="42"/>
      <c r="E478" s="43"/>
      <c r="F478" s="44"/>
    </row>
    <row r="479" spans="3:6" ht="14.1" customHeight="1" x14ac:dyDescent="0.2">
      <c r="C479" s="41"/>
      <c r="D479" s="42"/>
      <c r="E479" s="43"/>
      <c r="F479" s="44"/>
    </row>
    <row r="480" spans="3:6" ht="14.1" customHeight="1" x14ac:dyDescent="0.2">
      <c r="C480" s="41"/>
      <c r="D480" s="42"/>
      <c r="E480" s="43"/>
      <c r="F480" s="44"/>
    </row>
    <row r="481" spans="3:6" ht="14.1" customHeight="1" x14ac:dyDescent="0.2">
      <c r="C481" s="41"/>
      <c r="D481" s="42"/>
      <c r="E481" s="43"/>
      <c r="F481" s="44"/>
    </row>
    <row r="482" spans="3:6" ht="14.1" customHeight="1" x14ac:dyDescent="0.2">
      <c r="C482" s="41"/>
      <c r="D482" s="42"/>
      <c r="E482" s="43"/>
      <c r="F482" s="44"/>
    </row>
    <row r="483" spans="3:6" ht="14.1" customHeight="1" x14ac:dyDescent="0.2">
      <c r="C483" s="41"/>
      <c r="D483" s="42"/>
      <c r="E483" s="43"/>
      <c r="F483" s="44"/>
    </row>
    <row r="484" spans="3:6" ht="14.1" customHeight="1" x14ac:dyDescent="0.2">
      <c r="C484" s="41"/>
      <c r="D484" s="42"/>
      <c r="E484" s="43"/>
      <c r="F484" s="44"/>
    </row>
    <row r="485" spans="3:6" ht="14.1" customHeight="1" x14ac:dyDescent="0.2">
      <c r="C485" s="41"/>
      <c r="D485" s="42"/>
      <c r="E485" s="43"/>
      <c r="F485" s="44"/>
    </row>
    <row r="486" spans="3:6" ht="14.1" customHeight="1" x14ac:dyDescent="0.2">
      <c r="C486" s="41"/>
      <c r="D486" s="42"/>
      <c r="E486" s="43"/>
      <c r="F486" s="44"/>
    </row>
    <row r="487" spans="3:6" ht="14.1" customHeight="1" x14ac:dyDescent="0.2">
      <c r="C487" s="41"/>
      <c r="D487" s="42"/>
      <c r="E487" s="43"/>
      <c r="F487" s="44"/>
    </row>
    <row r="488" spans="3:6" ht="14.1" customHeight="1" x14ac:dyDescent="0.2">
      <c r="C488" s="41"/>
      <c r="D488" s="42"/>
      <c r="E488" s="43"/>
      <c r="F488" s="44"/>
    </row>
    <row r="489" spans="3:6" ht="14.1" customHeight="1" x14ac:dyDescent="0.2">
      <c r="C489" s="41"/>
      <c r="D489" s="42"/>
      <c r="E489" s="43"/>
      <c r="F489" s="44"/>
    </row>
    <row r="490" spans="3:6" ht="14.1" customHeight="1" x14ac:dyDescent="0.2">
      <c r="C490" s="41"/>
      <c r="D490" s="42"/>
      <c r="E490" s="43"/>
      <c r="F490" s="44"/>
    </row>
    <row r="491" spans="3:6" ht="14.1" customHeight="1" x14ac:dyDescent="0.2">
      <c r="C491" s="41"/>
      <c r="D491" s="42"/>
      <c r="E491" s="43"/>
      <c r="F491" s="44"/>
    </row>
    <row r="492" spans="3:6" ht="14.1" customHeight="1" x14ac:dyDescent="0.2">
      <c r="C492" s="41"/>
      <c r="D492" s="42"/>
      <c r="E492" s="43"/>
      <c r="F492" s="44"/>
    </row>
    <row r="493" spans="3:6" ht="14.1" customHeight="1" x14ac:dyDescent="0.2">
      <c r="C493" s="41"/>
      <c r="D493" s="42"/>
      <c r="E493" s="43"/>
      <c r="F493" s="44"/>
    </row>
    <row r="494" spans="3:6" ht="14.1" customHeight="1" x14ac:dyDescent="0.2">
      <c r="C494" s="41"/>
      <c r="D494" s="42"/>
      <c r="E494" s="43"/>
      <c r="F494" s="44"/>
    </row>
    <row r="495" spans="3:6" ht="14.1" customHeight="1" x14ac:dyDescent="0.2">
      <c r="C495" s="41"/>
      <c r="D495" s="42"/>
      <c r="E495" s="43"/>
      <c r="F495" s="44"/>
    </row>
    <row r="496" spans="3:6" ht="14.1" customHeight="1" x14ac:dyDescent="0.2">
      <c r="C496" s="41"/>
      <c r="D496" s="42"/>
      <c r="E496" s="43"/>
      <c r="F496" s="44"/>
    </row>
    <row r="497" spans="3:6" ht="14.1" customHeight="1" x14ac:dyDescent="0.2">
      <c r="C497" s="41"/>
      <c r="D497" s="42"/>
      <c r="E497" s="43"/>
      <c r="F497" s="44"/>
    </row>
    <row r="498" spans="3:6" ht="14.1" customHeight="1" x14ac:dyDescent="0.2">
      <c r="C498" s="41"/>
      <c r="D498" s="42"/>
      <c r="E498" s="43"/>
      <c r="F498" s="44"/>
    </row>
    <row r="499" spans="3:6" ht="14.1" customHeight="1" x14ac:dyDescent="0.2">
      <c r="C499" s="41"/>
      <c r="D499" s="42"/>
      <c r="E499" s="43"/>
      <c r="F499" s="44"/>
    </row>
    <row r="500" spans="3:6" ht="14.1" customHeight="1" x14ac:dyDescent="0.2">
      <c r="C500" s="41"/>
      <c r="D500" s="42"/>
      <c r="E500" s="43"/>
      <c r="F500" s="44"/>
    </row>
    <row r="501" spans="3:6" ht="14.1" customHeight="1" x14ac:dyDescent="0.2">
      <c r="C501" s="41"/>
      <c r="D501" s="42"/>
      <c r="E501" s="43"/>
      <c r="F501" s="44"/>
    </row>
    <row r="502" spans="3:6" ht="14.1" customHeight="1" x14ac:dyDescent="0.2">
      <c r="C502" s="41"/>
      <c r="D502" s="42"/>
      <c r="E502" s="43"/>
      <c r="F502" s="44"/>
    </row>
    <row r="503" spans="3:6" ht="14.1" customHeight="1" x14ac:dyDescent="0.2">
      <c r="C503" s="41"/>
      <c r="D503" s="42"/>
      <c r="E503" s="43"/>
      <c r="F503" s="44"/>
    </row>
    <row r="504" spans="3:6" ht="14.1" customHeight="1" x14ac:dyDescent="0.2">
      <c r="C504" s="41"/>
      <c r="D504" s="42"/>
      <c r="E504" s="43"/>
      <c r="F504" s="44"/>
    </row>
    <row r="505" spans="3:6" ht="14.1" customHeight="1" x14ac:dyDescent="0.2">
      <c r="C505" s="41"/>
      <c r="D505" s="42"/>
      <c r="E505" s="43"/>
      <c r="F505" s="44"/>
    </row>
    <row r="506" spans="3:6" ht="14.1" customHeight="1" x14ac:dyDescent="0.2">
      <c r="C506" s="41"/>
      <c r="D506" s="42"/>
      <c r="E506" s="43"/>
      <c r="F506" s="44"/>
    </row>
    <row r="507" spans="3:6" ht="14.1" customHeight="1" x14ac:dyDescent="0.2">
      <c r="C507" s="41"/>
      <c r="D507" s="42"/>
      <c r="E507" s="43"/>
      <c r="F507" s="44"/>
    </row>
    <row r="508" spans="3:6" ht="14.1" customHeight="1" x14ac:dyDescent="0.2">
      <c r="C508" s="41"/>
      <c r="D508" s="42"/>
      <c r="E508" s="43"/>
      <c r="F508" s="44"/>
    </row>
    <row r="509" spans="3:6" ht="14.1" customHeight="1" x14ac:dyDescent="0.2">
      <c r="C509" s="41"/>
      <c r="D509" s="42"/>
      <c r="E509" s="43"/>
      <c r="F509" s="44"/>
    </row>
    <row r="510" spans="3:6" ht="14.1" customHeight="1" x14ac:dyDescent="0.2">
      <c r="C510" s="41"/>
      <c r="D510" s="42"/>
      <c r="E510" s="43"/>
      <c r="F510" s="44"/>
    </row>
    <row r="511" spans="3:6" ht="14.1" customHeight="1" x14ac:dyDescent="0.2">
      <c r="C511" s="41"/>
      <c r="D511" s="42"/>
      <c r="E511" s="43"/>
      <c r="F511" s="44"/>
    </row>
    <row r="512" spans="3:6" ht="14.1" customHeight="1" x14ac:dyDescent="0.2">
      <c r="C512" s="41"/>
      <c r="D512" s="42"/>
      <c r="E512" s="43"/>
      <c r="F512" s="44"/>
    </row>
    <row r="513" spans="3:6" ht="14.1" customHeight="1" x14ac:dyDescent="0.2">
      <c r="C513" s="41"/>
      <c r="D513" s="42"/>
      <c r="E513" s="43"/>
      <c r="F513" s="44"/>
    </row>
    <row r="514" spans="3:6" ht="14.1" customHeight="1" x14ac:dyDescent="0.2">
      <c r="C514" s="41"/>
      <c r="D514" s="42"/>
      <c r="E514" s="43"/>
      <c r="F514" s="44"/>
    </row>
    <row r="515" spans="3:6" ht="14.1" customHeight="1" x14ac:dyDescent="0.2">
      <c r="C515" s="41"/>
      <c r="D515" s="42"/>
      <c r="E515" s="43"/>
      <c r="F515" s="44"/>
    </row>
    <row r="516" spans="3:6" ht="14.1" customHeight="1" x14ac:dyDescent="0.2">
      <c r="C516" s="41"/>
      <c r="D516" s="42"/>
      <c r="E516" s="43"/>
      <c r="F516" s="44"/>
    </row>
    <row r="517" spans="3:6" ht="14.1" customHeight="1" x14ac:dyDescent="0.2">
      <c r="C517" s="41"/>
      <c r="D517" s="42"/>
      <c r="E517" s="43"/>
      <c r="F517" s="44"/>
    </row>
    <row r="518" spans="3:6" ht="14.1" customHeight="1" x14ac:dyDescent="0.2">
      <c r="C518" s="41"/>
      <c r="D518" s="42"/>
      <c r="E518" s="43"/>
      <c r="F518" s="44"/>
    </row>
    <row r="519" spans="3:6" ht="14.1" customHeight="1" x14ac:dyDescent="0.2">
      <c r="C519" s="41"/>
      <c r="D519" s="42"/>
      <c r="E519" s="43"/>
      <c r="F519" s="44"/>
    </row>
    <row r="520" spans="3:6" ht="14.1" customHeight="1" x14ac:dyDescent="0.2">
      <c r="C520" s="41"/>
      <c r="D520" s="42"/>
      <c r="E520" s="43"/>
      <c r="F520" s="44"/>
    </row>
    <row r="521" spans="3:6" ht="14.1" customHeight="1" x14ac:dyDescent="0.2">
      <c r="C521" s="41"/>
      <c r="D521" s="42"/>
      <c r="E521" s="43"/>
      <c r="F521" s="44"/>
    </row>
    <row r="522" spans="3:6" ht="14.1" customHeight="1" x14ac:dyDescent="0.2">
      <c r="C522" s="41"/>
      <c r="D522" s="42"/>
      <c r="E522" s="43"/>
      <c r="F522" s="44"/>
    </row>
    <row r="523" spans="3:6" ht="14.1" customHeight="1" x14ac:dyDescent="0.2">
      <c r="C523" s="41"/>
      <c r="D523" s="42"/>
      <c r="E523" s="43"/>
      <c r="F523" s="44"/>
    </row>
    <row r="524" spans="3:6" ht="14.1" customHeight="1" x14ac:dyDescent="0.2">
      <c r="C524" s="41"/>
      <c r="D524" s="42"/>
      <c r="E524" s="43"/>
      <c r="F524" s="44"/>
    </row>
    <row r="525" spans="3:6" ht="14.1" customHeight="1" x14ac:dyDescent="0.2">
      <c r="C525" s="41"/>
      <c r="D525" s="42"/>
      <c r="E525" s="43"/>
      <c r="F525" s="44"/>
    </row>
    <row r="526" spans="3:6" ht="14.1" customHeight="1" x14ac:dyDescent="0.2">
      <c r="C526" s="41"/>
      <c r="D526" s="42"/>
      <c r="E526" s="43"/>
      <c r="F526" s="44"/>
    </row>
    <row r="527" spans="3:6" ht="14.1" customHeight="1" x14ac:dyDescent="0.2">
      <c r="C527" s="41"/>
      <c r="D527" s="42"/>
      <c r="E527" s="43"/>
      <c r="F527" s="44"/>
    </row>
    <row r="528" spans="3:6" ht="14.1" customHeight="1" x14ac:dyDescent="0.2">
      <c r="C528" s="41"/>
      <c r="D528" s="42"/>
      <c r="E528" s="43"/>
      <c r="F528" s="44"/>
    </row>
    <row r="529" spans="3:6" ht="14.1" customHeight="1" x14ac:dyDescent="0.2">
      <c r="C529" s="41"/>
      <c r="D529" s="42"/>
      <c r="E529" s="43"/>
      <c r="F529" s="44"/>
    </row>
    <row r="530" spans="3:6" ht="14.1" customHeight="1" x14ac:dyDescent="0.2">
      <c r="C530" s="41"/>
      <c r="D530" s="42"/>
      <c r="E530" s="43"/>
      <c r="F530" s="44"/>
    </row>
    <row r="531" spans="3:6" ht="14.1" customHeight="1" x14ac:dyDescent="0.2">
      <c r="C531" s="41"/>
      <c r="D531" s="42"/>
      <c r="E531" s="43"/>
      <c r="F531" s="44"/>
    </row>
    <row r="532" spans="3:6" ht="14.1" customHeight="1" x14ac:dyDescent="0.2">
      <c r="C532" s="41"/>
      <c r="D532" s="42"/>
      <c r="E532" s="43"/>
      <c r="F532" s="44"/>
    </row>
    <row r="533" spans="3:6" ht="14.1" customHeight="1" x14ac:dyDescent="0.2">
      <c r="C533" s="41"/>
      <c r="D533" s="42"/>
      <c r="E533" s="43"/>
      <c r="F533" s="44"/>
    </row>
    <row r="534" spans="3:6" ht="14.1" customHeight="1" x14ac:dyDescent="0.2">
      <c r="C534" s="41"/>
      <c r="D534" s="42"/>
      <c r="E534" s="43"/>
      <c r="F534" s="44"/>
    </row>
    <row r="535" spans="3:6" ht="14.1" customHeight="1" x14ac:dyDescent="0.2">
      <c r="C535" s="41"/>
      <c r="D535" s="42"/>
      <c r="E535" s="43"/>
      <c r="F535" s="44"/>
    </row>
    <row r="536" spans="3:6" ht="14.1" customHeight="1" x14ac:dyDescent="0.2">
      <c r="C536" s="41"/>
      <c r="D536" s="42"/>
      <c r="E536" s="43"/>
      <c r="F536" s="44"/>
    </row>
    <row r="537" spans="3:6" ht="14.1" customHeight="1" x14ac:dyDescent="0.2">
      <c r="C537" s="41"/>
      <c r="D537" s="42"/>
      <c r="E537" s="43"/>
      <c r="F537" s="44"/>
    </row>
    <row r="538" spans="3:6" ht="14.1" customHeight="1" x14ac:dyDescent="0.2">
      <c r="C538" s="41"/>
      <c r="D538" s="42"/>
      <c r="E538" s="43"/>
      <c r="F538" s="44"/>
    </row>
    <row r="539" spans="3:6" ht="14.1" customHeight="1" x14ac:dyDescent="0.2">
      <c r="C539" s="41"/>
      <c r="D539" s="42"/>
      <c r="E539" s="43"/>
      <c r="F539" s="44"/>
    </row>
    <row r="540" spans="3:6" ht="14.1" customHeight="1" x14ac:dyDescent="0.2">
      <c r="C540" s="41"/>
      <c r="D540" s="42"/>
      <c r="E540" s="43"/>
      <c r="F540" s="44"/>
    </row>
    <row r="541" spans="3:6" ht="14.1" customHeight="1" x14ac:dyDescent="0.2">
      <c r="C541" s="41"/>
      <c r="D541" s="42"/>
      <c r="E541" s="43"/>
      <c r="F541" s="44"/>
    </row>
    <row r="542" spans="3:6" ht="14.1" customHeight="1" x14ac:dyDescent="0.2">
      <c r="C542" s="41"/>
      <c r="D542" s="42"/>
      <c r="E542" s="43"/>
      <c r="F542" s="44"/>
    </row>
    <row r="543" spans="3:6" ht="14.1" customHeight="1" x14ac:dyDescent="0.2">
      <c r="C543" s="41"/>
      <c r="D543" s="42"/>
      <c r="E543" s="43"/>
      <c r="F543" s="44"/>
    </row>
    <row r="544" spans="3:6" ht="14.1" customHeight="1" x14ac:dyDescent="0.2">
      <c r="C544" s="41"/>
      <c r="D544" s="42"/>
      <c r="E544" s="43"/>
      <c r="F544" s="44"/>
    </row>
    <row r="545" spans="3:6" ht="14.1" customHeight="1" x14ac:dyDescent="0.2">
      <c r="C545" s="41"/>
      <c r="D545" s="42"/>
      <c r="E545" s="43"/>
      <c r="F545" s="44"/>
    </row>
    <row r="546" spans="3:6" ht="14.1" customHeight="1" x14ac:dyDescent="0.2">
      <c r="C546" s="41"/>
      <c r="D546" s="42"/>
      <c r="E546" s="43"/>
      <c r="F546" s="44"/>
    </row>
    <row r="547" spans="3:6" ht="14.1" customHeight="1" x14ac:dyDescent="0.2">
      <c r="C547" s="41"/>
      <c r="D547" s="42"/>
      <c r="E547" s="43"/>
      <c r="F547" s="44"/>
    </row>
    <row r="548" spans="3:6" ht="14.1" customHeight="1" x14ac:dyDescent="0.2">
      <c r="C548" s="41"/>
      <c r="D548" s="42"/>
      <c r="E548" s="43"/>
      <c r="F548" s="44"/>
    </row>
    <row r="549" spans="3:6" ht="14.1" customHeight="1" x14ac:dyDescent="0.2">
      <c r="C549" s="41"/>
      <c r="D549" s="42"/>
      <c r="E549" s="43"/>
      <c r="F549" s="44"/>
    </row>
    <row r="550" spans="3:6" ht="14.1" customHeight="1" x14ac:dyDescent="0.2">
      <c r="C550" s="41"/>
      <c r="D550" s="42"/>
      <c r="E550" s="43"/>
      <c r="F550" s="44"/>
    </row>
    <row r="551" spans="3:6" ht="14.1" customHeight="1" x14ac:dyDescent="0.2">
      <c r="C551" s="41"/>
      <c r="D551" s="42"/>
      <c r="E551" s="43"/>
      <c r="F551" s="44"/>
    </row>
    <row r="552" spans="3:6" ht="14.1" customHeight="1" x14ac:dyDescent="0.2">
      <c r="C552" s="41"/>
      <c r="D552" s="42"/>
      <c r="E552" s="43"/>
      <c r="F552" s="44"/>
    </row>
    <row r="553" spans="3:6" ht="14.1" customHeight="1" x14ac:dyDescent="0.2">
      <c r="C553" s="41"/>
      <c r="D553" s="42"/>
      <c r="E553" s="43"/>
      <c r="F553" s="44"/>
    </row>
    <row r="554" spans="3:6" ht="14.1" customHeight="1" x14ac:dyDescent="0.2">
      <c r="C554" s="41"/>
      <c r="D554" s="42"/>
      <c r="E554" s="43"/>
      <c r="F554" s="44"/>
    </row>
    <row r="555" spans="3:6" ht="14.1" customHeight="1" x14ac:dyDescent="0.2">
      <c r="C555" s="41"/>
      <c r="D555" s="42"/>
      <c r="E555" s="43"/>
      <c r="F555" s="44"/>
    </row>
    <row r="556" spans="3:6" ht="14.1" customHeight="1" x14ac:dyDescent="0.2">
      <c r="C556" s="41"/>
      <c r="D556" s="42"/>
      <c r="E556" s="43"/>
      <c r="F556" s="44"/>
    </row>
    <row r="557" spans="3:6" ht="14.1" customHeight="1" x14ac:dyDescent="0.2">
      <c r="C557" s="41"/>
      <c r="D557" s="42"/>
      <c r="E557" s="43"/>
      <c r="F557" s="44"/>
    </row>
    <row r="558" spans="3:6" ht="14.1" customHeight="1" x14ac:dyDescent="0.2">
      <c r="C558" s="41"/>
      <c r="D558" s="42"/>
      <c r="E558" s="43"/>
      <c r="F558" s="44"/>
    </row>
    <row r="559" spans="3:6" ht="14.1" customHeight="1" x14ac:dyDescent="0.2">
      <c r="C559" s="41"/>
      <c r="D559" s="42"/>
      <c r="E559" s="43"/>
      <c r="F559" s="44"/>
    </row>
    <row r="560" spans="3:6" ht="14.1" customHeight="1" x14ac:dyDescent="0.2">
      <c r="C560" s="41"/>
      <c r="D560" s="42"/>
      <c r="E560" s="43"/>
      <c r="F560" s="44"/>
    </row>
    <row r="561" spans="3:6" ht="14.1" customHeight="1" x14ac:dyDescent="0.2">
      <c r="C561" s="41"/>
      <c r="D561" s="42"/>
      <c r="E561" s="43"/>
      <c r="F561" s="44"/>
    </row>
    <row r="562" spans="3:6" ht="14.1" customHeight="1" x14ac:dyDescent="0.2">
      <c r="C562" s="41"/>
      <c r="D562" s="42"/>
      <c r="E562" s="43"/>
      <c r="F562" s="44"/>
    </row>
    <row r="563" spans="3:6" ht="14.1" customHeight="1" x14ac:dyDescent="0.2">
      <c r="C563" s="41"/>
      <c r="D563" s="42"/>
      <c r="E563" s="43"/>
      <c r="F563" s="44"/>
    </row>
    <row r="564" spans="3:6" ht="14.1" customHeight="1" x14ac:dyDescent="0.2">
      <c r="C564" s="41"/>
      <c r="D564" s="42"/>
      <c r="E564" s="43"/>
      <c r="F564" s="44"/>
    </row>
    <row r="565" spans="3:6" ht="14.1" customHeight="1" x14ac:dyDescent="0.2">
      <c r="C565" s="41"/>
      <c r="D565" s="42"/>
      <c r="E565" s="43"/>
      <c r="F565" s="44"/>
    </row>
    <row r="566" spans="3:6" ht="14.1" customHeight="1" x14ac:dyDescent="0.2">
      <c r="C566" s="41"/>
      <c r="D566" s="42"/>
      <c r="E566" s="43"/>
      <c r="F566" s="44"/>
    </row>
    <row r="567" spans="3:6" ht="14.1" customHeight="1" x14ac:dyDescent="0.2">
      <c r="C567" s="41"/>
      <c r="D567" s="42"/>
      <c r="E567" s="43"/>
      <c r="F567" s="44"/>
    </row>
    <row r="568" spans="3:6" ht="14.1" customHeight="1" x14ac:dyDescent="0.2">
      <c r="C568" s="41"/>
      <c r="D568" s="42"/>
      <c r="E568" s="43"/>
      <c r="F568" s="44"/>
    </row>
    <row r="569" spans="3:6" ht="14.1" customHeight="1" x14ac:dyDescent="0.2">
      <c r="C569" s="41"/>
      <c r="D569" s="42"/>
      <c r="E569" s="43"/>
      <c r="F569" s="44"/>
    </row>
    <row r="570" spans="3:6" ht="14.1" customHeight="1" x14ac:dyDescent="0.2">
      <c r="C570" s="41"/>
      <c r="D570" s="42"/>
      <c r="E570" s="43"/>
      <c r="F570" s="44"/>
    </row>
    <row r="571" spans="3:6" ht="14.1" customHeight="1" x14ac:dyDescent="0.2">
      <c r="C571" s="41"/>
      <c r="D571" s="42"/>
      <c r="E571" s="43"/>
      <c r="F571" s="44"/>
    </row>
    <row r="572" spans="3:6" ht="14.1" customHeight="1" x14ac:dyDescent="0.2">
      <c r="C572" s="41"/>
      <c r="D572" s="42"/>
      <c r="E572" s="43"/>
      <c r="F572" s="44"/>
    </row>
    <row r="573" spans="3:6" ht="14.1" customHeight="1" x14ac:dyDescent="0.2">
      <c r="C573" s="41"/>
      <c r="D573" s="42"/>
      <c r="E573" s="43"/>
      <c r="F573" s="44"/>
    </row>
    <row r="574" spans="3:6" ht="14.1" customHeight="1" x14ac:dyDescent="0.2">
      <c r="C574" s="41"/>
      <c r="D574" s="42"/>
      <c r="E574" s="43"/>
      <c r="F574" s="44"/>
    </row>
    <row r="575" spans="3:6" ht="14.1" customHeight="1" x14ac:dyDescent="0.2">
      <c r="C575" s="41"/>
      <c r="D575" s="42"/>
      <c r="E575" s="43"/>
      <c r="F575" s="44"/>
    </row>
    <row r="576" spans="3:6" ht="14.1" customHeight="1" x14ac:dyDescent="0.2">
      <c r="C576" s="41"/>
      <c r="D576" s="42"/>
      <c r="E576" s="43"/>
      <c r="F576" s="44"/>
    </row>
    <row r="577" spans="3:6" ht="14.1" customHeight="1" x14ac:dyDescent="0.2">
      <c r="C577" s="41"/>
      <c r="D577" s="42"/>
      <c r="E577" s="43"/>
      <c r="F577" s="44"/>
    </row>
    <row r="578" spans="3:6" ht="14.1" customHeight="1" x14ac:dyDescent="0.2">
      <c r="C578" s="41"/>
      <c r="D578" s="42"/>
      <c r="E578" s="43"/>
      <c r="F578" s="44"/>
    </row>
    <row r="579" spans="3:6" ht="14.1" customHeight="1" x14ac:dyDescent="0.2">
      <c r="C579" s="41"/>
      <c r="D579" s="42"/>
      <c r="E579" s="43"/>
      <c r="F579" s="44"/>
    </row>
    <row r="580" spans="3:6" ht="14.1" customHeight="1" x14ac:dyDescent="0.2">
      <c r="C580" s="41"/>
      <c r="D580" s="42"/>
      <c r="E580" s="43"/>
      <c r="F580" s="44"/>
    </row>
    <row r="581" spans="3:6" ht="14.1" customHeight="1" x14ac:dyDescent="0.2">
      <c r="C581" s="41"/>
      <c r="D581" s="42"/>
      <c r="E581" s="43"/>
      <c r="F581" s="44"/>
    </row>
    <row r="582" spans="3:6" ht="14.1" customHeight="1" x14ac:dyDescent="0.2">
      <c r="C582" s="41"/>
      <c r="D582" s="42"/>
      <c r="E582" s="43"/>
      <c r="F582" s="44"/>
    </row>
    <row r="583" spans="3:6" ht="14.1" customHeight="1" x14ac:dyDescent="0.2">
      <c r="C583" s="41"/>
      <c r="D583" s="42"/>
      <c r="E583" s="43"/>
      <c r="F583" s="44"/>
    </row>
    <row r="584" spans="3:6" ht="14.1" customHeight="1" x14ac:dyDescent="0.2">
      <c r="C584" s="41"/>
      <c r="D584" s="42"/>
      <c r="E584" s="43"/>
      <c r="F584" s="44"/>
    </row>
    <row r="585" spans="3:6" ht="14.1" customHeight="1" x14ac:dyDescent="0.2">
      <c r="C585" s="41"/>
      <c r="D585" s="42"/>
      <c r="E585" s="43"/>
      <c r="F585" s="44"/>
    </row>
    <row r="586" spans="3:6" ht="14.1" customHeight="1" x14ac:dyDescent="0.2">
      <c r="C586" s="41"/>
      <c r="D586" s="42"/>
      <c r="E586" s="43"/>
      <c r="F586" s="44"/>
    </row>
    <row r="587" spans="3:6" ht="14.1" customHeight="1" x14ac:dyDescent="0.2">
      <c r="C587" s="41"/>
      <c r="D587" s="42"/>
      <c r="E587" s="43"/>
      <c r="F587" s="44"/>
    </row>
    <row r="588" spans="3:6" ht="14.1" customHeight="1" x14ac:dyDescent="0.2">
      <c r="C588" s="41"/>
      <c r="D588" s="42"/>
      <c r="E588" s="43"/>
      <c r="F588" s="44"/>
    </row>
    <row r="589" spans="3:6" ht="14.1" customHeight="1" x14ac:dyDescent="0.2">
      <c r="C589" s="41"/>
      <c r="D589" s="42"/>
      <c r="E589" s="43"/>
      <c r="F589" s="44"/>
    </row>
    <row r="590" spans="3:6" ht="14.1" customHeight="1" x14ac:dyDescent="0.2">
      <c r="C590" s="41"/>
      <c r="D590" s="42"/>
      <c r="E590" s="43"/>
      <c r="F590" s="44"/>
    </row>
    <row r="591" spans="3:6" ht="14.1" customHeight="1" x14ac:dyDescent="0.2">
      <c r="C591" s="41"/>
      <c r="D591" s="42"/>
      <c r="E591" s="43"/>
      <c r="F591" s="44"/>
    </row>
    <row r="592" spans="3:6" ht="14.1" customHeight="1" x14ac:dyDescent="0.2">
      <c r="C592" s="41"/>
      <c r="D592" s="42"/>
      <c r="E592" s="43"/>
      <c r="F592" s="44"/>
    </row>
    <row r="593" spans="3:6" ht="14.1" customHeight="1" x14ac:dyDescent="0.2">
      <c r="C593" s="41"/>
      <c r="D593" s="42"/>
      <c r="E593" s="43"/>
      <c r="F593" s="44"/>
    </row>
    <row r="594" spans="3:6" ht="14.1" customHeight="1" x14ac:dyDescent="0.2">
      <c r="C594" s="41"/>
      <c r="D594" s="42"/>
      <c r="E594" s="43"/>
      <c r="F594" s="44"/>
    </row>
    <row r="595" spans="3:6" ht="14.1" customHeight="1" x14ac:dyDescent="0.2">
      <c r="C595" s="41"/>
      <c r="D595" s="42"/>
      <c r="E595" s="43"/>
      <c r="F595" s="44"/>
    </row>
    <row r="596" spans="3:6" ht="14.1" customHeight="1" x14ac:dyDescent="0.2">
      <c r="C596" s="41"/>
      <c r="D596" s="42"/>
      <c r="E596" s="43"/>
      <c r="F596" s="44"/>
    </row>
    <row r="597" spans="3:6" ht="14.1" customHeight="1" x14ac:dyDescent="0.2">
      <c r="C597" s="41"/>
      <c r="D597" s="42"/>
      <c r="E597" s="43"/>
      <c r="F597" s="44"/>
    </row>
    <row r="598" spans="3:6" ht="14.1" customHeight="1" x14ac:dyDescent="0.2">
      <c r="C598" s="41"/>
      <c r="D598" s="42"/>
      <c r="E598" s="43"/>
      <c r="F598" s="44"/>
    </row>
    <row r="599" spans="3:6" ht="14.1" customHeight="1" x14ac:dyDescent="0.2">
      <c r="C599" s="41"/>
      <c r="D599" s="42"/>
      <c r="E599" s="43"/>
      <c r="F599" s="44"/>
    </row>
    <row r="600" spans="3:6" ht="14.1" customHeight="1" x14ac:dyDescent="0.2">
      <c r="C600" s="41"/>
      <c r="D600" s="42"/>
      <c r="E600" s="43"/>
      <c r="F600" s="44"/>
    </row>
    <row r="601" spans="3:6" ht="14.1" customHeight="1" x14ac:dyDescent="0.2">
      <c r="C601" s="41"/>
      <c r="D601" s="42"/>
      <c r="E601" s="43"/>
      <c r="F601" s="44"/>
    </row>
    <row r="602" spans="3:6" ht="14.1" customHeight="1" x14ac:dyDescent="0.2">
      <c r="C602" s="41"/>
      <c r="D602" s="42"/>
      <c r="E602" s="43"/>
      <c r="F602" s="44"/>
    </row>
    <row r="603" spans="3:6" ht="14.1" customHeight="1" x14ac:dyDescent="0.2">
      <c r="C603" s="41"/>
      <c r="D603" s="42"/>
      <c r="E603" s="43"/>
      <c r="F603" s="44"/>
    </row>
    <row r="604" spans="3:6" ht="14.1" customHeight="1" x14ac:dyDescent="0.2">
      <c r="C604" s="41"/>
      <c r="D604" s="42"/>
      <c r="E604" s="43"/>
      <c r="F604" s="44"/>
    </row>
    <row r="605" spans="3:6" ht="14.1" customHeight="1" x14ac:dyDescent="0.2">
      <c r="C605" s="41"/>
      <c r="D605" s="42"/>
      <c r="E605" s="43"/>
      <c r="F605" s="44"/>
    </row>
    <row r="606" spans="3:6" ht="14.1" customHeight="1" x14ac:dyDescent="0.2">
      <c r="C606" s="41"/>
      <c r="D606" s="42"/>
      <c r="E606" s="43"/>
      <c r="F606" s="44"/>
    </row>
    <row r="607" spans="3:6" ht="14.1" customHeight="1" x14ac:dyDescent="0.2">
      <c r="C607" s="41"/>
      <c r="D607" s="42"/>
      <c r="E607" s="43"/>
      <c r="F607" s="44"/>
    </row>
    <row r="608" spans="3:6" ht="14.1" customHeight="1" x14ac:dyDescent="0.2">
      <c r="C608" s="41"/>
      <c r="D608" s="42"/>
      <c r="E608" s="43"/>
      <c r="F608" s="44"/>
    </row>
    <row r="609" spans="3:6" ht="14.1" customHeight="1" x14ac:dyDescent="0.2">
      <c r="C609" s="41"/>
      <c r="D609" s="42"/>
      <c r="E609" s="43"/>
      <c r="F609" s="44"/>
    </row>
    <row r="610" spans="3:6" ht="14.1" customHeight="1" x14ac:dyDescent="0.2">
      <c r="C610" s="41"/>
      <c r="D610" s="42"/>
      <c r="E610" s="43"/>
      <c r="F610" s="44"/>
    </row>
    <row r="611" spans="3:6" ht="14.1" customHeight="1" x14ac:dyDescent="0.2">
      <c r="C611" s="41"/>
      <c r="D611" s="42"/>
      <c r="E611" s="43"/>
      <c r="F611" s="44"/>
    </row>
    <row r="612" spans="3:6" ht="14.1" customHeight="1" x14ac:dyDescent="0.2">
      <c r="C612" s="41"/>
      <c r="D612" s="42"/>
      <c r="E612" s="43"/>
      <c r="F612" s="44"/>
    </row>
    <row r="613" spans="3:6" ht="14.1" customHeight="1" x14ac:dyDescent="0.2">
      <c r="C613" s="41"/>
      <c r="D613" s="42"/>
      <c r="E613" s="43"/>
      <c r="F613" s="44"/>
    </row>
    <row r="614" spans="3:6" ht="14.1" customHeight="1" x14ac:dyDescent="0.2">
      <c r="C614" s="41"/>
      <c r="D614" s="42"/>
      <c r="E614" s="43"/>
      <c r="F614" s="44"/>
    </row>
    <row r="615" spans="3:6" ht="14.1" customHeight="1" x14ac:dyDescent="0.2">
      <c r="C615" s="41"/>
      <c r="D615" s="42"/>
      <c r="E615" s="43"/>
      <c r="F615" s="44"/>
    </row>
    <row r="616" spans="3:6" ht="14.1" customHeight="1" x14ac:dyDescent="0.2">
      <c r="C616" s="41"/>
      <c r="D616" s="42"/>
      <c r="E616" s="43"/>
      <c r="F616" s="44"/>
    </row>
    <row r="617" spans="3:6" ht="14.1" customHeight="1" x14ac:dyDescent="0.2">
      <c r="C617" s="41"/>
      <c r="D617" s="42"/>
      <c r="E617" s="43"/>
      <c r="F617" s="44"/>
    </row>
    <row r="618" spans="3:6" ht="14.1" customHeight="1" x14ac:dyDescent="0.2">
      <c r="C618" s="41"/>
      <c r="D618" s="42"/>
      <c r="E618" s="43"/>
      <c r="F618" s="44"/>
    </row>
    <row r="619" spans="3:6" ht="14.1" customHeight="1" x14ac:dyDescent="0.2">
      <c r="C619" s="41"/>
      <c r="D619" s="42"/>
      <c r="E619" s="43"/>
      <c r="F619" s="44"/>
    </row>
    <row r="620" spans="3:6" ht="14.1" customHeight="1" x14ac:dyDescent="0.2">
      <c r="C620" s="41"/>
      <c r="D620" s="42"/>
      <c r="E620" s="43"/>
      <c r="F620" s="44"/>
    </row>
    <row r="621" spans="3:6" ht="14.1" customHeight="1" x14ac:dyDescent="0.2">
      <c r="C621" s="41"/>
      <c r="D621" s="42"/>
      <c r="E621" s="43"/>
      <c r="F621" s="44"/>
    </row>
    <row r="622" spans="3:6" ht="14.1" customHeight="1" x14ac:dyDescent="0.2">
      <c r="C622" s="41"/>
      <c r="D622" s="42"/>
      <c r="E622" s="43"/>
      <c r="F622" s="44"/>
    </row>
    <row r="623" spans="3:6" ht="14.1" customHeight="1" x14ac:dyDescent="0.2">
      <c r="C623" s="41"/>
      <c r="D623" s="42"/>
      <c r="E623" s="43"/>
      <c r="F623" s="44"/>
    </row>
    <row r="624" spans="3:6" ht="14.1" customHeight="1" x14ac:dyDescent="0.2">
      <c r="C624" s="41"/>
      <c r="D624" s="42"/>
      <c r="E624" s="43"/>
      <c r="F624" s="44"/>
    </row>
    <row r="625" spans="3:6" ht="14.1" customHeight="1" x14ac:dyDescent="0.2">
      <c r="C625" s="41"/>
      <c r="D625" s="42"/>
      <c r="E625" s="43"/>
      <c r="F625" s="44"/>
    </row>
    <row r="626" spans="3:6" ht="14.1" customHeight="1" x14ac:dyDescent="0.2">
      <c r="C626" s="41"/>
      <c r="D626" s="42"/>
      <c r="E626" s="43"/>
      <c r="F626" s="44"/>
    </row>
    <row r="627" spans="3:6" ht="14.1" customHeight="1" x14ac:dyDescent="0.2">
      <c r="C627" s="41"/>
      <c r="D627" s="42"/>
      <c r="E627" s="43"/>
      <c r="F627" s="44"/>
    </row>
    <row r="628" spans="3:6" ht="14.1" customHeight="1" x14ac:dyDescent="0.2">
      <c r="C628" s="41"/>
      <c r="D628" s="42"/>
      <c r="E628" s="43"/>
      <c r="F628" s="44"/>
    </row>
    <row r="629" spans="3:6" ht="14.1" customHeight="1" x14ac:dyDescent="0.2">
      <c r="C629" s="41"/>
      <c r="D629" s="42"/>
      <c r="E629" s="43"/>
      <c r="F629" s="44"/>
    </row>
    <row r="630" spans="3:6" ht="14.1" customHeight="1" x14ac:dyDescent="0.2">
      <c r="C630" s="41"/>
      <c r="D630" s="42"/>
      <c r="E630" s="43"/>
      <c r="F630" s="44"/>
    </row>
    <row r="631" spans="3:6" ht="14.1" customHeight="1" x14ac:dyDescent="0.2">
      <c r="C631" s="41"/>
      <c r="D631" s="42"/>
      <c r="E631" s="43"/>
      <c r="F631" s="44"/>
    </row>
    <row r="632" spans="3:6" ht="14.1" customHeight="1" x14ac:dyDescent="0.2">
      <c r="C632" s="41"/>
      <c r="D632" s="42"/>
      <c r="E632" s="43"/>
      <c r="F632" s="44"/>
    </row>
    <row r="633" spans="3:6" ht="14.1" customHeight="1" x14ac:dyDescent="0.2">
      <c r="C633" s="41"/>
      <c r="D633" s="42"/>
      <c r="E633" s="43"/>
      <c r="F633" s="44"/>
    </row>
    <row r="634" spans="3:6" ht="14.1" customHeight="1" x14ac:dyDescent="0.2">
      <c r="C634" s="41"/>
      <c r="D634" s="42"/>
      <c r="E634" s="43"/>
      <c r="F634" s="44"/>
    </row>
    <row r="635" spans="3:6" ht="14.1" customHeight="1" x14ac:dyDescent="0.2">
      <c r="C635" s="41"/>
      <c r="D635" s="42"/>
      <c r="E635" s="43"/>
      <c r="F635" s="44"/>
    </row>
    <row r="636" spans="3:6" ht="14.1" customHeight="1" x14ac:dyDescent="0.2">
      <c r="C636" s="41"/>
      <c r="D636" s="42"/>
      <c r="E636" s="43"/>
      <c r="F636" s="44"/>
    </row>
    <row r="637" spans="3:6" ht="14.1" customHeight="1" x14ac:dyDescent="0.2">
      <c r="C637" s="41"/>
      <c r="D637" s="42"/>
      <c r="E637" s="43"/>
      <c r="F637" s="44"/>
    </row>
    <row r="638" spans="3:6" ht="14.1" customHeight="1" x14ac:dyDescent="0.2">
      <c r="C638" s="41"/>
      <c r="D638" s="42"/>
      <c r="E638" s="43"/>
      <c r="F638" s="44"/>
    </row>
    <row r="639" spans="3:6" ht="14.1" customHeight="1" x14ac:dyDescent="0.2">
      <c r="C639" s="41"/>
      <c r="D639" s="42"/>
      <c r="E639" s="43"/>
      <c r="F639" s="44"/>
    </row>
    <row r="640" spans="3:6" ht="14.1" customHeight="1" x14ac:dyDescent="0.2">
      <c r="C640" s="41"/>
      <c r="D640" s="42"/>
      <c r="E640" s="43"/>
      <c r="F640" s="44"/>
    </row>
    <row r="641" spans="3:6" ht="14.1" customHeight="1" x14ac:dyDescent="0.2">
      <c r="C641" s="41"/>
      <c r="D641" s="42"/>
      <c r="E641" s="43"/>
      <c r="F641" s="44"/>
    </row>
    <row r="642" spans="3:6" ht="14.1" customHeight="1" x14ac:dyDescent="0.2">
      <c r="C642" s="41"/>
      <c r="D642" s="42"/>
      <c r="E642" s="43"/>
      <c r="F642" s="44"/>
    </row>
    <row r="643" spans="3:6" ht="14.1" customHeight="1" x14ac:dyDescent="0.2">
      <c r="C643" s="41"/>
      <c r="D643" s="42"/>
      <c r="E643" s="43"/>
      <c r="F643" s="44"/>
    </row>
    <row r="644" spans="3:6" ht="14.1" customHeight="1" x14ac:dyDescent="0.2">
      <c r="C644" s="41"/>
      <c r="D644" s="42"/>
      <c r="E644" s="43"/>
      <c r="F644" s="44"/>
    </row>
    <row r="645" spans="3:6" ht="14.1" customHeight="1" x14ac:dyDescent="0.2">
      <c r="C645" s="41"/>
      <c r="D645" s="42"/>
      <c r="E645" s="43"/>
      <c r="F645" s="44"/>
    </row>
    <row r="646" spans="3:6" ht="14.1" customHeight="1" x14ac:dyDescent="0.2">
      <c r="C646" s="41"/>
      <c r="D646" s="42"/>
      <c r="E646" s="43"/>
      <c r="F646" s="44"/>
    </row>
    <row r="647" spans="3:6" ht="14.1" customHeight="1" x14ac:dyDescent="0.2">
      <c r="C647" s="41"/>
      <c r="D647" s="42"/>
      <c r="E647" s="43"/>
      <c r="F647" s="44"/>
    </row>
    <row r="648" spans="3:6" ht="14.1" customHeight="1" x14ac:dyDescent="0.2">
      <c r="C648" s="41"/>
      <c r="D648" s="42"/>
      <c r="E648" s="43"/>
      <c r="F648" s="44"/>
    </row>
    <row r="649" spans="3:6" ht="14.1" customHeight="1" x14ac:dyDescent="0.2">
      <c r="C649" s="41"/>
      <c r="D649" s="42"/>
      <c r="E649" s="43"/>
      <c r="F649" s="44"/>
    </row>
    <row r="650" spans="3:6" ht="14.1" customHeight="1" x14ac:dyDescent="0.2">
      <c r="C650" s="41"/>
      <c r="D650" s="42"/>
      <c r="E650" s="43"/>
      <c r="F650" s="44"/>
    </row>
    <row r="651" spans="3:6" ht="14.1" customHeight="1" x14ac:dyDescent="0.2">
      <c r="C651" s="41"/>
      <c r="D651" s="42"/>
      <c r="E651" s="43"/>
      <c r="F651" s="44"/>
    </row>
    <row r="652" spans="3:6" ht="14.1" customHeight="1" x14ac:dyDescent="0.2">
      <c r="C652" s="41"/>
      <c r="D652" s="42"/>
      <c r="E652" s="43"/>
      <c r="F652" s="44"/>
    </row>
    <row r="653" spans="3:6" ht="14.1" customHeight="1" x14ac:dyDescent="0.2">
      <c r="C653" s="41"/>
      <c r="D653" s="42"/>
      <c r="E653" s="43"/>
      <c r="F653" s="44"/>
    </row>
    <row r="654" spans="3:6" ht="14.1" customHeight="1" x14ac:dyDescent="0.2">
      <c r="C654" s="41"/>
      <c r="D654" s="42"/>
      <c r="E654" s="43"/>
      <c r="F654" s="44"/>
    </row>
    <row r="655" spans="3:6" ht="14.1" customHeight="1" x14ac:dyDescent="0.2">
      <c r="C655" s="41"/>
      <c r="D655" s="42"/>
      <c r="E655" s="43"/>
      <c r="F655" s="44"/>
    </row>
    <row r="656" spans="3:6" ht="14.1" customHeight="1" x14ac:dyDescent="0.2">
      <c r="C656" s="41"/>
      <c r="D656" s="42"/>
      <c r="E656" s="43"/>
      <c r="F656" s="44"/>
    </row>
    <row r="657" spans="3:6" ht="14.1" customHeight="1" x14ac:dyDescent="0.2">
      <c r="C657" s="41"/>
      <c r="D657" s="42"/>
      <c r="E657" s="43"/>
      <c r="F657" s="44"/>
    </row>
    <row r="658" spans="3:6" ht="14.1" customHeight="1" x14ac:dyDescent="0.2">
      <c r="C658" s="41"/>
      <c r="D658" s="42"/>
      <c r="E658" s="43"/>
      <c r="F658" s="44"/>
    </row>
    <row r="659" spans="3:6" ht="14.1" customHeight="1" x14ac:dyDescent="0.2">
      <c r="C659" s="41"/>
      <c r="D659" s="42"/>
      <c r="E659" s="43"/>
      <c r="F659" s="44"/>
    </row>
    <row r="660" spans="3:6" ht="14.1" customHeight="1" x14ac:dyDescent="0.2">
      <c r="C660" s="41"/>
      <c r="D660" s="42"/>
      <c r="E660" s="43"/>
      <c r="F660" s="44"/>
    </row>
    <row r="661" spans="3:6" ht="14.1" customHeight="1" x14ac:dyDescent="0.2">
      <c r="C661" s="41"/>
      <c r="D661" s="42"/>
      <c r="E661" s="43"/>
      <c r="F661" s="44"/>
    </row>
    <row r="662" spans="3:6" ht="14.1" customHeight="1" x14ac:dyDescent="0.2">
      <c r="C662" s="41"/>
      <c r="D662" s="42"/>
      <c r="E662" s="43"/>
      <c r="F662" s="44"/>
    </row>
    <row r="663" spans="3:6" ht="14.1" customHeight="1" x14ac:dyDescent="0.2">
      <c r="C663" s="41"/>
      <c r="D663" s="42"/>
      <c r="E663" s="43"/>
      <c r="F663" s="44"/>
    </row>
    <row r="664" spans="3:6" ht="14.1" customHeight="1" x14ac:dyDescent="0.2">
      <c r="C664" s="41"/>
      <c r="D664" s="42"/>
      <c r="E664" s="43"/>
      <c r="F664" s="44"/>
    </row>
    <row r="665" spans="3:6" ht="14.1" customHeight="1" x14ac:dyDescent="0.2">
      <c r="C665" s="41"/>
      <c r="D665" s="42"/>
      <c r="E665" s="43"/>
      <c r="F665" s="44"/>
    </row>
    <row r="666" spans="3:6" ht="14.1" customHeight="1" x14ac:dyDescent="0.2">
      <c r="C666" s="41"/>
      <c r="D666" s="42"/>
      <c r="E666" s="43"/>
      <c r="F666" s="44"/>
    </row>
    <row r="667" spans="3:6" ht="14.1" customHeight="1" x14ac:dyDescent="0.2">
      <c r="C667" s="41"/>
      <c r="D667" s="42"/>
      <c r="E667" s="43"/>
      <c r="F667" s="44"/>
    </row>
    <row r="668" spans="3:6" ht="14.1" customHeight="1" x14ac:dyDescent="0.2">
      <c r="C668" s="41"/>
      <c r="D668" s="42"/>
      <c r="E668" s="43"/>
      <c r="F668" s="44"/>
    </row>
    <row r="669" spans="3:6" ht="14.1" customHeight="1" x14ac:dyDescent="0.2">
      <c r="C669" s="41"/>
      <c r="D669" s="42"/>
      <c r="E669" s="43"/>
      <c r="F669" s="44"/>
    </row>
    <row r="670" spans="3:6" ht="14.1" customHeight="1" x14ac:dyDescent="0.2">
      <c r="C670" s="41"/>
      <c r="D670" s="42"/>
      <c r="E670" s="43"/>
      <c r="F670" s="44"/>
    </row>
    <row r="671" spans="3:6" ht="14.1" customHeight="1" x14ac:dyDescent="0.2">
      <c r="C671" s="41"/>
      <c r="D671" s="42"/>
      <c r="E671" s="43"/>
      <c r="F671" s="44"/>
    </row>
    <row r="672" spans="3:6" ht="14.1" customHeight="1" x14ac:dyDescent="0.2">
      <c r="C672" s="41"/>
      <c r="D672" s="42"/>
      <c r="E672" s="43"/>
      <c r="F672" s="44"/>
    </row>
    <row r="673" spans="3:6" ht="14.1" customHeight="1" x14ac:dyDescent="0.2">
      <c r="C673" s="41"/>
      <c r="D673" s="42"/>
      <c r="E673" s="43"/>
      <c r="F673" s="44"/>
    </row>
    <row r="674" spans="3:6" ht="14.1" customHeight="1" x14ac:dyDescent="0.2">
      <c r="C674" s="41"/>
      <c r="D674" s="42"/>
      <c r="E674" s="43"/>
      <c r="F674" s="44"/>
    </row>
    <row r="675" spans="3:6" ht="14.1" customHeight="1" x14ac:dyDescent="0.2">
      <c r="C675" s="41"/>
      <c r="D675" s="42"/>
      <c r="E675" s="43"/>
      <c r="F675" s="44"/>
    </row>
    <row r="676" spans="3:6" ht="14.1" customHeight="1" x14ac:dyDescent="0.2">
      <c r="C676" s="41"/>
      <c r="D676" s="42"/>
      <c r="E676" s="43"/>
      <c r="F676" s="44"/>
    </row>
    <row r="677" spans="3:6" ht="14.1" customHeight="1" x14ac:dyDescent="0.2">
      <c r="C677" s="41"/>
      <c r="D677" s="42"/>
      <c r="E677" s="43"/>
      <c r="F677" s="44"/>
    </row>
    <row r="678" spans="3:6" ht="14.1" customHeight="1" x14ac:dyDescent="0.2">
      <c r="C678" s="41"/>
      <c r="D678" s="42"/>
      <c r="E678" s="43"/>
      <c r="F678" s="44"/>
    </row>
    <row r="679" spans="3:6" ht="14.1" customHeight="1" x14ac:dyDescent="0.2">
      <c r="C679" s="41"/>
      <c r="D679" s="42"/>
      <c r="E679" s="43"/>
      <c r="F679" s="44"/>
    </row>
    <row r="680" spans="3:6" ht="14.1" customHeight="1" x14ac:dyDescent="0.2">
      <c r="C680" s="41"/>
      <c r="D680" s="42"/>
      <c r="E680" s="43"/>
      <c r="F680" s="44"/>
    </row>
    <row r="681" spans="3:6" ht="14.1" customHeight="1" x14ac:dyDescent="0.2">
      <c r="C681" s="41"/>
      <c r="D681" s="42"/>
      <c r="E681" s="43"/>
      <c r="F681" s="44"/>
    </row>
    <row r="682" spans="3:6" ht="14.1" customHeight="1" x14ac:dyDescent="0.2">
      <c r="C682" s="41"/>
      <c r="D682" s="42"/>
      <c r="E682" s="43"/>
      <c r="F682" s="44"/>
    </row>
    <row r="683" spans="3:6" ht="14.1" customHeight="1" x14ac:dyDescent="0.2">
      <c r="C683" s="41"/>
      <c r="D683" s="42"/>
      <c r="E683" s="43"/>
      <c r="F683" s="44"/>
    </row>
    <row r="684" spans="3:6" ht="14.1" customHeight="1" x14ac:dyDescent="0.2">
      <c r="C684" s="41"/>
      <c r="D684" s="42"/>
      <c r="E684" s="43"/>
      <c r="F684" s="44"/>
    </row>
    <row r="685" spans="3:6" ht="14.1" customHeight="1" x14ac:dyDescent="0.2">
      <c r="C685" s="41"/>
      <c r="D685" s="42"/>
      <c r="E685" s="43"/>
      <c r="F685" s="44"/>
    </row>
    <row r="686" spans="3:6" ht="14.1" customHeight="1" x14ac:dyDescent="0.2">
      <c r="C686" s="41"/>
      <c r="D686" s="42"/>
      <c r="E686" s="43"/>
      <c r="F686" s="44"/>
    </row>
    <row r="687" spans="3:6" ht="14.1" customHeight="1" x14ac:dyDescent="0.2">
      <c r="C687" s="41"/>
      <c r="D687" s="42"/>
      <c r="E687" s="43"/>
      <c r="F687" s="44"/>
    </row>
    <row r="688" spans="3:6" ht="14.1" customHeight="1" x14ac:dyDescent="0.2">
      <c r="C688" s="41"/>
      <c r="D688" s="42"/>
      <c r="E688" s="43"/>
      <c r="F688" s="44"/>
    </row>
    <row r="689" spans="3:6" ht="14.1" customHeight="1" x14ac:dyDescent="0.2">
      <c r="C689" s="41"/>
      <c r="D689" s="42"/>
      <c r="E689" s="43"/>
      <c r="F689" s="44"/>
    </row>
    <row r="690" spans="3:6" ht="14.1" customHeight="1" x14ac:dyDescent="0.2">
      <c r="C690" s="41"/>
      <c r="D690" s="42"/>
      <c r="E690" s="43"/>
      <c r="F690" s="44"/>
    </row>
    <row r="691" spans="3:6" ht="14.1" customHeight="1" x14ac:dyDescent="0.2">
      <c r="C691" s="41"/>
      <c r="D691" s="42"/>
      <c r="E691" s="43"/>
      <c r="F691" s="44"/>
    </row>
    <row r="692" spans="3:6" ht="14.1" customHeight="1" x14ac:dyDescent="0.2">
      <c r="C692" s="41"/>
      <c r="D692" s="42"/>
      <c r="E692" s="43"/>
      <c r="F692" s="44"/>
    </row>
    <row r="693" spans="3:6" ht="14.1" customHeight="1" x14ac:dyDescent="0.2">
      <c r="C693" s="41"/>
      <c r="D693" s="42"/>
      <c r="E693" s="43"/>
      <c r="F693" s="44"/>
    </row>
    <row r="694" spans="3:6" ht="14.1" customHeight="1" x14ac:dyDescent="0.2">
      <c r="C694" s="41"/>
      <c r="D694" s="42"/>
      <c r="E694" s="43"/>
      <c r="F694" s="44"/>
    </row>
    <row r="695" spans="3:6" ht="14.1" customHeight="1" x14ac:dyDescent="0.2">
      <c r="C695" s="41"/>
      <c r="D695" s="42"/>
      <c r="E695" s="43"/>
      <c r="F695" s="44"/>
    </row>
    <row r="696" spans="3:6" ht="14.1" customHeight="1" x14ac:dyDescent="0.2">
      <c r="C696" s="41"/>
      <c r="D696" s="42"/>
      <c r="E696" s="43"/>
      <c r="F696" s="44"/>
    </row>
    <row r="697" spans="3:6" ht="14.1" customHeight="1" x14ac:dyDescent="0.2">
      <c r="C697" s="41"/>
      <c r="D697" s="42"/>
      <c r="E697" s="43"/>
      <c r="F697" s="44"/>
    </row>
    <row r="698" spans="3:6" ht="14.1" customHeight="1" x14ac:dyDescent="0.2">
      <c r="C698" s="41"/>
      <c r="D698" s="42"/>
      <c r="E698" s="43"/>
      <c r="F698" s="44"/>
    </row>
    <row r="699" spans="3:6" ht="14.1" customHeight="1" x14ac:dyDescent="0.2">
      <c r="C699" s="41"/>
      <c r="D699" s="42"/>
      <c r="E699" s="43"/>
      <c r="F699" s="44"/>
    </row>
    <row r="700" spans="3:6" ht="14.1" customHeight="1" x14ac:dyDescent="0.2">
      <c r="C700" s="41"/>
      <c r="D700" s="42"/>
      <c r="E700" s="43"/>
      <c r="F700" s="44"/>
    </row>
    <row r="701" spans="3:6" ht="14.1" customHeight="1" x14ac:dyDescent="0.2">
      <c r="C701" s="41"/>
      <c r="D701" s="42"/>
      <c r="E701" s="43"/>
      <c r="F701" s="44"/>
    </row>
    <row r="702" spans="3:6" ht="14.1" customHeight="1" x14ac:dyDescent="0.2">
      <c r="C702" s="41"/>
      <c r="D702" s="42"/>
      <c r="E702" s="43"/>
      <c r="F702" s="44"/>
    </row>
    <row r="703" spans="3:6" ht="14.1" customHeight="1" x14ac:dyDescent="0.2">
      <c r="C703" s="41"/>
      <c r="D703" s="42"/>
      <c r="E703" s="43"/>
      <c r="F703" s="44"/>
    </row>
    <row r="704" spans="3:6" ht="14.1" customHeight="1" x14ac:dyDescent="0.2">
      <c r="C704" s="41"/>
      <c r="D704" s="42"/>
      <c r="E704" s="43"/>
      <c r="F704" s="44"/>
    </row>
    <row r="705" spans="3:6" ht="14.1" customHeight="1" x14ac:dyDescent="0.2">
      <c r="C705" s="41"/>
      <c r="D705" s="42"/>
      <c r="E705" s="43"/>
      <c r="F705" s="44"/>
    </row>
    <row r="706" spans="3:6" ht="14.1" customHeight="1" x14ac:dyDescent="0.2">
      <c r="C706" s="41"/>
      <c r="D706" s="42"/>
      <c r="E706" s="43"/>
      <c r="F706" s="44"/>
    </row>
    <row r="707" spans="3:6" ht="14.1" customHeight="1" x14ac:dyDescent="0.2">
      <c r="C707" s="41"/>
      <c r="D707" s="42"/>
      <c r="E707" s="43"/>
      <c r="F707" s="44"/>
    </row>
    <row r="708" spans="3:6" ht="14.1" customHeight="1" x14ac:dyDescent="0.2">
      <c r="C708" s="41"/>
      <c r="D708" s="42"/>
      <c r="E708" s="43"/>
      <c r="F708" s="44"/>
    </row>
    <row r="709" spans="3:6" ht="14.1" customHeight="1" x14ac:dyDescent="0.2">
      <c r="C709" s="41"/>
      <c r="D709" s="42"/>
      <c r="E709" s="43"/>
      <c r="F709" s="44"/>
    </row>
    <row r="710" spans="3:6" ht="14.1" customHeight="1" x14ac:dyDescent="0.2">
      <c r="C710" s="41"/>
      <c r="D710" s="42"/>
      <c r="E710" s="43"/>
      <c r="F710" s="44"/>
    </row>
    <row r="711" spans="3:6" ht="14.1" customHeight="1" x14ac:dyDescent="0.2">
      <c r="C711" s="41"/>
      <c r="D711" s="42"/>
      <c r="E711" s="43"/>
      <c r="F711" s="44"/>
    </row>
    <row r="712" spans="3:6" ht="14.1" customHeight="1" x14ac:dyDescent="0.2">
      <c r="C712" s="41"/>
      <c r="D712" s="42"/>
      <c r="E712" s="43"/>
      <c r="F712" s="44"/>
    </row>
    <row r="713" spans="3:6" ht="14.1" customHeight="1" x14ac:dyDescent="0.2">
      <c r="C713" s="41"/>
      <c r="D713" s="42"/>
      <c r="E713" s="43"/>
      <c r="F713" s="44"/>
    </row>
    <row r="714" spans="3:6" ht="14.1" customHeight="1" x14ac:dyDescent="0.2">
      <c r="C714" s="41"/>
      <c r="D714" s="42"/>
      <c r="E714" s="43"/>
      <c r="F714" s="44"/>
    </row>
    <row r="715" spans="3:6" ht="14.1" customHeight="1" x14ac:dyDescent="0.2">
      <c r="C715" s="41"/>
      <c r="D715" s="42"/>
      <c r="E715" s="43"/>
      <c r="F715" s="44"/>
    </row>
    <row r="716" spans="3:6" ht="14.1" customHeight="1" x14ac:dyDescent="0.2">
      <c r="C716" s="41"/>
      <c r="D716" s="42"/>
      <c r="E716" s="43"/>
      <c r="F716" s="44"/>
    </row>
    <row r="717" spans="3:6" ht="14.1" customHeight="1" x14ac:dyDescent="0.2">
      <c r="C717" s="41"/>
      <c r="D717" s="42"/>
      <c r="E717" s="43"/>
      <c r="F717" s="44"/>
    </row>
    <row r="718" spans="3:6" ht="14.1" customHeight="1" x14ac:dyDescent="0.2">
      <c r="C718" s="41"/>
      <c r="D718" s="42"/>
      <c r="E718" s="43"/>
      <c r="F718" s="44"/>
    </row>
    <row r="719" spans="3:6" ht="14.1" customHeight="1" x14ac:dyDescent="0.2">
      <c r="C719" s="41"/>
      <c r="D719" s="42"/>
      <c r="E719" s="43"/>
      <c r="F719" s="44"/>
    </row>
    <row r="720" spans="3:6" ht="14.1" customHeight="1" x14ac:dyDescent="0.2">
      <c r="C720" s="41"/>
      <c r="D720" s="42"/>
      <c r="E720" s="43"/>
      <c r="F720" s="44"/>
    </row>
    <row r="721" spans="3:6" ht="14.1" customHeight="1" x14ac:dyDescent="0.2">
      <c r="C721" s="41"/>
      <c r="D721" s="42"/>
      <c r="E721" s="43"/>
      <c r="F721" s="44"/>
    </row>
    <row r="722" spans="3:6" ht="14.1" customHeight="1" x14ac:dyDescent="0.2">
      <c r="C722" s="41"/>
      <c r="D722" s="42"/>
      <c r="E722" s="43"/>
      <c r="F722" s="44"/>
    </row>
    <row r="723" spans="3:6" ht="14.1" customHeight="1" x14ac:dyDescent="0.2">
      <c r="C723" s="41"/>
      <c r="D723" s="42"/>
      <c r="E723" s="43"/>
      <c r="F723" s="44"/>
    </row>
    <row r="724" spans="3:6" ht="14.1" customHeight="1" x14ac:dyDescent="0.2">
      <c r="C724" s="41"/>
      <c r="D724" s="42"/>
      <c r="E724" s="43"/>
      <c r="F724" s="44"/>
    </row>
    <row r="725" spans="3:6" ht="14.1" customHeight="1" x14ac:dyDescent="0.2">
      <c r="C725" s="41"/>
      <c r="D725" s="42"/>
      <c r="E725" s="43"/>
      <c r="F725" s="44"/>
    </row>
    <row r="726" spans="3:6" ht="14.1" customHeight="1" x14ac:dyDescent="0.2">
      <c r="C726" s="41"/>
      <c r="D726" s="42"/>
      <c r="E726" s="43"/>
      <c r="F726" s="44"/>
    </row>
    <row r="727" spans="3:6" ht="14.1" customHeight="1" x14ac:dyDescent="0.2">
      <c r="C727" s="41"/>
      <c r="D727" s="42"/>
      <c r="E727" s="43"/>
      <c r="F727" s="44"/>
    </row>
    <row r="728" spans="3:6" ht="14.1" customHeight="1" x14ac:dyDescent="0.2">
      <c r="C728" s="41"/>
      <c r="D728" s="42"/>
      <c r="E728" s="43"/>
      <c r="F728" s="44"/>
    </row>
    <row r="729" spans="3:6" ht="14.1" customHeight="1" x14ac:dyDescent="0.2">
      <c r="C729" s="41"/>
      <c r="D729" s="42"/>
      <c r="E729" s="43"/>
      <c r="F729" s="44"/>
    </row>
    <row r="730" spans="3:6" ht="14.1" customHeight="1" x14ac:dyDescent="0.2">
      <c r="C730" s="41"/>
      <c r="D730" s="42"/>
      <c r="E730" s="43"/>
      <c r="F730" s="44"/>
    </row>
    <row r="731" spans="3:6" ht="14.1" customHeight="1" x14ac:dyDescent="0.2">
      <c r="C731" s="41"/>
      <c r="D731" s="42"/>
      <c r="E731" s="43"/>
      <c r="F731" s="44"/>
    </row>
    <row r="732" spans="3:6" ht="14.1" customHeight="1" x14ac:dyDescent="0.2">
      <c r="C732" s="41"/>
      <c r="D732" s="42"/>
      <c r="E732" s="43"/>
      <c r="F732" s="44"/>
    </row>
    <row r="733" spans="3:6" ht="14.1" customHeight="1" x14ac:dyDescent="0.2">
      <c r="C733" s="41"/>
      <c r="D733" s="42"/>
      <c r="E733" s="43"/>
      <c r="F733" s="44"/>
    </row>
    <row r="734" spans="3:6" ht="14.1" customHeight="1" x14ac:dyDescent="0.2">
      <c r="C734" s="41"/>
      <c r="D734" s="42"/>
      <c r="E734" s="43"/>
      <c r="F734" s="44"/>
    </row>
    <row r="735" spans="3:6" ht="14.1" customHeight="1" x14ac:dyDescent="0.2">
      <c r="C735" s="41"/>
      <c r="D735" s="42"/>
      <c r="E735" s="43"/>
      <c r="F735" s="44"/>
    </row>
    <row r="736" spans="3:6" ht="14.1" customHeight="1" x14ac:dyDescent="0.2">
      <c r="C736" s="41"/>
      <c r="D736" s="42"/>
      <c r="E736" s="43"/>
      <c r="F736" s="44"/>
    </row>
    <row r="737" spans="3:6" ht="14.1" customHeight="1" x14ac:dyDescent="0.2">
      <c r="C737" s="41"/>
      <c r="D737" s="42"/>
      <c r="E737" s="43"/>
      <c r="F737" s="44"/>
    </row>
    <row r="738" spans="3:6" ht="14.1" customHeight="1" x14ac:dyDescent="0.2">
      <c r="C738" s="41"/>
      <c r="D738" s="42"/>
      <c r="E738" s="43"/>
      <c r="F738" s="44"/>
    </row>
    <row r="739" spans="3:6" ht="14.1" customHeight="1" x14ac:dyDescent="0.2">
      <c r="C739" s="41"/>
      <c r="D739" s="42"/>
      <c r="E739" s="43"/>
      <c r="F739" s="44"/>
    </row>
    <row r="740" spans="3:6" ht="14.1" customHeight="1" x14ac:dyDescent="0.2">
      <c r="C740" s="41"/>
      <c r="D740" s="42"/>
      <c r="E740" s="43"/>
      <c r="F740" s="44"/>
    </row>
    <row r="741" spans="3:6" ht="14.1" customHeight="1" x14ac:dyDescent="0.2">
      <c r="C741" s="41"/>
      <c r="D741" s="42"/>
      <c r="E741" s="43"/>
      <c r="F741" s="44"/>
    </row>
    <row r="742" spans="3:6" ht="14.1" customHeight="1" x14ac:dyDescent="0.2">
      <c r="C742" s="41"/>
      <c r="D742" s="42"/>
      <c r="E742" s="43"/>
      <c r="F742" s="44"/>
    </row>
    <row r="743" spans="3:6" ht="14.1" customHeight="1" x14ac:dyDescent="0.2">
      <c r="C743" s="41"/>
      <c r="D743" s="42"/>
      <c r="E743" s="43"/>
      <c r="F743" s="44"/>
    </row>
    <row r="744" spans="3:6" ht="14.1" customHeight="1" x14ac:dyDescent="0.2">
      <c r="C744" s="41"/>
      <c r="D744" s="42"/>
      <c r="E744" s="43"/>
      <c r="F744" s="44"/>
    </row>
    <row r="745" spans="3:6" ht="14.1" customHeight="1" x14ac:dyDescent="0.2">
      <c r="C745" s="41"/>
      <c r="D745" s="42"/>
      <c r="E745" s="43"/>
      <c r="F745" s="44"/>
    </row>
    <row r="746" spans="3:6" ht="14.1" customHeight="1" x14ac:dyDescent="0.2">
      <c r="C746" s="41"/>
      <c r="D746" s="42"/>
      <c r="E746" s="43"/>
      <c r="F746" s="44"/>
    </row>
    <row r="747" spans="3:6" ht="14.1" customHeight="1" x14ac:dyDescent="0.2">
      <c r="C747" s="41"/>
      <c r="D747" s="42"/>
      <c r="E747" s="43"/>
      <c r="F747" s="44"/>
    </row>
    <row r="748" spans="3:6" ht="14.1" customHeight="1" x14ac:dyDescent="0.2">
      <c r="C748" s="41"/>
      <c r="D748" s="42"/>
      <c r="E748" s="43"/>
      <c r="F748" s="44"/>
    </row>
    <row r="749" spans="3:6" ht="14.1" customHeight="1" x14ac:dyDescent="0.2">
      <c r="C749" s="41"/>
      <c r="D749" s="42"/>
      <c r="E749" s="43"/>
      <c r="F749" s="44"/>
    </row>
    <row r="750" spans="3:6" ht="14.1" customHeight="1" x14ac:dyDescent="0.2">
      <c r="C750" s="41"/>
      <c r="D750" s="42"/>
      <c r="E750" s="43"/>
      <c r="F750" s="44"/>
    </row>
    <row r="751" spans="3:6" ht="14.1" customHeight="1" x14ac:dyDescent="0.2">
      <c r="C751" s="41"/>
      <c r="D751" s="42"/>
      <c r="E751" s="43"/>
      <c r="F751" s="44"/>
    </row>
    <row r="752" spans="3:6" ht="14.1" customHeight="1" x14ac:dyDescent="0.2">
      <c r="C752" s="41"/>
      <c r="D752" s="42"/>
      <c r="E752" s="43"/>
      <c r="F752" s="44"/>
    </row>
    <row r="753" spans="3:6" ht="14.1" customHeight="1" x14ac:dyDescent="0.2">
      <c r="C753" s="41"/>
      <c r="D753" s="42"/>
      <c r="E753" s="43"/>
      <c r="F753" s="44"/>
    </row>
    <row r="754" spans="3:6" ht="14.1" customHeight="1" x14ac:dyDescent="0.2">
      <c r="C754" s="41"/>
      <c r="D754" s="42"/>
      <c r="E754" s="43"/>
      <c r="F754" s="44"/>
    </row>
    <row r="755" spans="3:6" ht="14.1" customHeight="1" x14ac:dyDescent="0.2">
      <c r="C755" s="41"/>
      <c r="D755" s="42"/>
      <c r="E755" s="43"/>
      <c r="F755" s="44"/>
    </row>
    <row r="756" spans="3:6" ht="14.1" customHeight="1" x14ac:dyDescent="0.2">
      <c r="C756" s="41"/>
      <c r="D756" s="42"/>
      <c r="E756" s="43"/>
      <c r="F756" s="44"/>
    </row>
    <row r="757" spans="3:6" ht="14.1" customHeight="1" x14ac:dyDescent="0.2">
      <c r="C757" s="41"/>
      <c r="D757" s="42"/>
      <c r="E757" s="43"/>
      <c r="F757" s="44"/>
    </row>
    <row r="758" spans="3:6" ht="14.1" customHeight="1" x14ac:dyDescent="0.2">
      <c r="C758" s="41"/>
      <c r="D758" s="42"/>
      <c r="E758" s="43"/>
      <c r="F758" s="44"/>
    </row>
    <row r="759" spans="3:6" ht="14.1" customHeight="1" x14ac:dyDescent="0.2">
      <c r="C759" s="41"/>
      <c r="D759" s="42"/>
      <c r="E759" s="43"/>
      <c r="F759" s="44"/>
    </row>
    <row r="760" spans="3:6" ht="14.1" customHeight="1" x14ac:dyDescent="0.2">
      <c r="C760" s="41"/>
      <c r="D760" s="42"/>
      <c r="E760" s="43"/>
      <c r="F760" s="44"/>
    </row>
    <row r="761" spans="3:6" ht="14.1" customHeight="1" x14ac:dyDescent="0.2">
      <c r="C761" s="41"/>
      <c r="D761" s="42"/>
      <c r="E761" s="43"/>
      <c r="F761" s="44"/>
    </row>
    <row r="762" spans="3:6" ht="14.1" customHeight="1" x14ac:dyDescent="0.2">
      <c r="C762" s="41"/>
      <c r="D762" s="42"/>
      <c r="E762" s="43"/>
      <c r="F762" s="44"/>
    </row>
    <row r="763" spans="3:6" ht="14.1" customHeight="1" x14ac:dyDescent="0.2">
      <c r="C763" s="41"/>
      <c r="D763" s="42"/>
      <c r="E763" s="43"/>
      <c r="F763" s="44"/>
    </row>
    <row r="764" spans="3:6" ht="14.1" customHeight="1" x14ac:dyDescent="0.2">
      <c r="C764" s="41"/>
      <c r="D764" s="42"/>
      <c r="E764" s="43"/>
      <c r="F764" s="44"/>
    </row>
    <row r="765" spans="3:6" ht="14.1" customHeight="1" x14ac:dyDescent="0.2">
      <c r="C765" s="41"/>
      <c r="D765" s="42"/>
      <c r="E765" s="43"/>
      <c r="F765" s="44"/>
    </row>
    <row r="766" spans="3:6" ht="14.1" customHeight="1" x14ac:dyDescent="0.2">
      <c r="C766" s="41"/>
      <c r="D766" s="42"/>
      <c r="E766" s="43"/>
      <c r="F766" s="44"/>
    </row>
    <row r="767" spans="3:6" ht="14.1" customHeight="1" x14ac:dyDescent="0.2">
      <c r="C767" s="41"/>
      <c r="D767" s="42"/>
      <c r="E767" s="43"/>
      <c r="F767" s="44"/>
    </row>
    <row r="768" spans="3:6" ht="14.1" customHeight="1" x14ac:dyDescent="0.2">
      <c r="C768" s="41"/>
      <c r="D768" s="42"/>
      <c r="E768" s="43"/>
      <c r="F768" s="44"/>
    </row>
    <row r="769" spans="3:6" ht="14.1" customHeight="1" x14ac:dyDescent="0.2">
      <c r="C769" s="41"/>
      <c r="D769" s="42"/>
      <c r="E769" s="43"/>
      <c r="F769" s="44"/>
    </row>
    <row r="770" spans="3:6" ht="14.1" customHeight="1" x14ac:dyDescent="0.2">
      <c r="C770" s="41"/>
      <c r="D770" s="42"/>
      <c r="E770" s="43"/>
      <c r="F770" s="44"/>
    </row>
    <row r="771" spans="3:6" ht="14.1" customHeight="1" x14ac:dyDescent="0.2">
      <c r="C771" s="41"/>
      <c r="D771" s="42"/>
      <c r="E771" s="43"/>
      <c r="F771" s="44"/>
    </row>
    <row r="772" spans="3:6" ht="14.1" customHeight="1" x14ac:dyDescent="0.2">
      <c r="C772" s="41"/>
      <c r="D772" s="42"/>
      <c r="E772" s="43"/>
      <c r="F772" s="44"/>
    </row>
    <row r="773" spans="3:6" ht="14.1" customHeight="1" x14ac:dyDescent="0.2">
      <c r="C773" s="41"/>
      <c r="D773" s="42"/>
      <c r="E773" s="43"/>
      <c r="F773" s="44"/>
    </row>
    <row r="774" spans="3:6" ht="14.1" customHeight="1" x14ac:dyDescent="0.2">
      <c r="C774" s="41"/>
      <c r="D774" s="42"/>
      <c r="E774" s="43"/>
      <c r="F774" s="44"/>
    </row>
    <row r="775" spans="3:6" ht="14.1" customHeight="1" x14ac:dyDescent="0.2">
      <c r="C775" s="41"/>
      <c r="D775" s="42"/>
      <c r="E775" s="43"/>
      <c r="F775" s="44"/>
    </row>
    <row r="776" spans="3:6" ht="14.1" customHeight="1" x14ac:dyDescent="0.2">
      <c r="C776" s="41"/>
      <c r="D776" s="42"/>
      <c r="E776" s="43"/>
      <c r="F776" s="44"/>
    </row>
    <row r="777" spans="3:6" ht="14.1" customHeight="1" x14ac:dyDescent="0.2">
      <c r="C777" s="41"/>
      <c r="D777" s="42"/>
      <c r="E777" s="43"/>
      <c r="F777" s="44"/>
    </row>
    <row r="778" spans="3:6" ht="14.1" customHeight="1" x14ac:dyDescent="0.2">
      <c r="C778" s="41"/>
      <c r="D778" s="42"/>
      <c r="E778" s="43"/>
      <c r="F778" s="44"/>
    </row>
    <row r="779" spans="3:6" ht="14.1" customHeight="1" x14ac:dyDescent="0.2">
      <c r="C779" s="41"/>
      <c r="D779" s="42"/>
      <c r="E779" s="43"/>
      <c r="F779" s="44"/>
    </row>
    <row r="780" spans="3:6" ht="14.1" customHeight="1" x14ac:dyDescent="0.2">
      <c r="C780" s="41"/>
      <c r="D780" s="42"/>
      <c r="E780" s="43"/>
      <c r="F780" s="44"/>
    </row>
    <row r="781" spans="3:6" ht="14.1" customHeight="1" x14ac:dyDescent="0.2">
      <c r="C781" s="41"/>
      <c r="D781" s="42"/>
      <c r="E781" s="43"/>
      <c r="F781" s="44"/>
    </row>
    <row r="782" spans="3:6" ht="14.1" customHeight="1" x14ac:dyDescent="0.2">
      <c r="C782" s="41"/>
      <c r="D782" s="42"/>
      <c r="E782" s="43"/>
      <c r="F782" s="44"/>
    </row>
    <row r="783" spans="3:6" ht="14.1" customHeight="1" x14ac:dyDescent="0.2">
      <c r="C783" s="41"/>
      <c r="D783" s="42"/>
      <c r="E783" s="43"/>
      <c r="F783" s="44"/>
    </row>
    <row r="784" spans="3:6" ht="14.1" customHeight="1" x14ac:dyDescent="0.2">
      <c r="C784" s="41"/>
      <c r="D784" s="42"/>
      <c r="E784" s="43"/>
      <c r="F784" s="44"/>
    </row>
    <row r="785" spans="3:6" ht="14.1" customHeight="1" x14ac:dyDescent="0.2">
      <c r="C785" s="41"/>
      <c r="D785" s="42"/>
      <c r="E785" s="43"/>
      <c r="F785" s="44"/>
    </row>
    <row r="786" spans="3:6" ht="14.1" customHeight="1" x14ac:dyDescent="0.2">
      <c r="C786" s="41"/>
      <c r="D786" s="42"/>
      <c r="E786" s="43"/>
      <c r="F786" s="44"/>
    </row>
    <row r="787" spans="3:6" ht="14.1" customHeight="1" x14ac:dyDescent="0.2">
      <c r="C787" s="41"/>
      <c r="D787" s="42"/>
      <c r="E787" s="43"/>
      <c r="F787" s="44"/>
    </row>
    <row r="788" spans="3:6" ht="14.1" customHeight="1" x14ac:dyDescent="0.2">
      <c r="C788" s="41"/>
      <c r="D788" s="42"/>
      <c r="E788" s="43"/>
      <c r="F788" s="44"/>
    </row>
    <row r="789" spans="3:6" ht="14.1" customHeight="1" x14ac:dyDescent="0.2">
      <c r="C789" s="41"/>
      <c r="D789" s="42"/>
      <c r="E789" s="43"/>
      <c r="F789" s="44"/>
    </row>
    <row r="790" spans="3:6" ht="14.1" customHeight="1" x14ac:dyDescent="0.2">
      <c r="C790" s="41"/>
      <c r="D790" s="42"/>
      <c r="E790" s="43"/>
      <c r="F790" s="44"/>
    </row>
    <row r="791" spans="3:6" ht="14.1" customHeight="1" x14ac:dyDescent="0.2">
      <c r="C791" s="41"/>
      <c r="D791" s="42"/>
      <c r="E791" s="43"/>
      <c r="F791" s="44"/>
    </row>
    <row r="792" spans="3:6" ht="14.1" customHeight="1" x14ac:dyDescent="0.2">
      <c r="C792" s="41"/>
      <c r="D792" s="42"/>
      <c r="E792" s="43"/>
      <c r="F792" s="44"/>
    </row>
    <row r="793" spans="3:6" ht="14.1" customHeight="1" x14ac:dyDescent="0.2">
      <c r="C793" s="41"/>
      <c r="D793" s="42"/>
      <c r="E793" s="43"/>
      <c r="F793" s="44"/>
    </row>
    <row r="794" spans="3:6" ht="14.1" customHeight="1" x14ac:dyDescent="0.2">
      <c r="C794" s="41"/>
      <c r="D794" s="42"/>
      <c r="E794" s="43"/>
      <c r="F794" s="44"/>
    </row>
    <row r="795" spans="3:6" ht="14.1" customHeight="1" x14ac:dyDescent="0.2">
      <c r="C795" s="41"/>
      <c r="D795" s="42"/>
      <c r="E795" s="43"/>
      <c r="F795" s="44"/>
    </row>
    <row r="796" spans="3:6" ht="14.1" customHeight="1" x14ac:dyDescent="0.2">
      <c r="C796" s="41"/>
      <c r="D796" s="42"/>
      <c r="E796" s="43"/>
      <c r="F796" s="44"/>
    </row>
    <row r="797" spans="3:6" ht="14.1" customHeight="1" x14ac:dyDescent="0.2">
      <c r="C797" s="41"/>
      <c r="D797" s="42"/>
      <c r="E797" s="43"/>
      <c r="F797" s="44"/>
    </row>
    <row r="798" spans="3:6" ht="14.1" customHeight="1" x14ac:dyDescent="0.2">
      <c r="C798" s="41"/>
      <c r="D798" s="42"/>
      <c r="E798" s="43"/>
      <c r="F798" s="44"/>
    </row>
    <row r="799" spans="3:6" ht="14.1" customHeight="1" x14ac:dyDescent="0.2">
      <c r="C799" s="41"/>
      <c r="D799" s="42"/>
      <c r="E799" s="43"/>
      <c r="F799" s="44"/>
    </row>
    <row r="800" spans="3:6" ht="14.1" customHeight="1" x14ac:dyDescent="0.2">
      <c r="C800" s="41"/>
      <c r="D800" s="42"/>
      <c r="E800" s="43"/>
      <c r="F800" s="44"/>
    </row>
    <row r="801" spans="3:6" ht="14.1" customHeight="1" x14ac:dyDescent="0.2">
      <c r="C801" s="41"/>
      <c r="D801" s="42"/>
      <c r="E801" s="43"/>
      <c r="F801" s="44"/>
    </row>
    <row r="802" spans="3:6" ht="14.1" customHeight="1" x14ac:dyDescent="0.2">
      <c r="C802" s="41"/>
      <c r="D802" s="42"/>
      <c r="E802" s="43"/>
      <c r="F802" s="44"/>
    </row>
    <row r="803" spans="3:6" ht="14.1" customHeight="1" x14ac:dyDescent="0.2">
      <c r="C803" s="41"/>
      <c r="D803" s="42"/>
      <c r="E803" s="43"/>
      <c r="F803" s="44"/>
    </row>
    <row r="804" spans="3:6" ht="14.1" customHeight="1" x14ac:dyDescent="0.2">
      <c r="C804" s="41"/>
      <c r="D804" s="42"/>
      <c r="E804" s="43"/>
      <c r="F804" s="44"/>
    </row>
    <row r="805" spans="3:6" ht="14.1" customHeight="1" x14ac:dyDescent="0.2">
      <c r="C805" s="41"/>
      <c r="D805" s="42"/>
      <c r="E805" s="43"/>
      <c r="F805" s="44"/>
    </row>
    <row r="806" spans="3:6" ht="14.1" customHeight="1" x14ac:dyDescent="0.2">
      <c r="C806" s="41"/>
      <c r="D806" s="42"/>
      <c r="E806" s="43"/>
      <c r="F806" s="44"/>
    </row>
    <row r="807" spans="3:6" ht="14.1" customHeight="1" x14ac:dyDescent="0.2">
      <c r="C807" s="41"/>
      <c r="D807" s="42"/>
      <c r="E807" s="43"/>
      <c r="F807" s="44"/>
    </row>
    <row r="808" spans="3:6" ht="14.1" customHeight="1" x14ac:dyDescent="0.2">
      <c r="C808" s="41"/>
      <c r="D808" s="42"/>
      <c r="E808" s="43"/>
      <c r="F808" s="44"/>
    </row>
    <row r="809" spans="3:6" ht="14.1" customHeight="1" x14ac:dyDescent="0.2">
      <c r="C809" s="41"/>
      <c r="D809" s="42"/>
      <c r="E809" s="43"/>
      <c r="F809" s="44"/>
    </row>
    <row r="810" spans="3:6" ht="14.1" customHeight="1" x14ac:dyDescent="0.2">
      <c r="C810" s="41"/>
      <c r="D810" s="42"/>
      <c r="E810" s="43"/>
      <c r="F810" s="44"/>
    </row>
    <row r="811" spans="3:6" ht="14.1" customHeight="1" x14ac:dyDescent="0.2">
      <c r="C811" s="41"/>
      <c r="D811" s="42"/>
      <c r="E811" s="43"/>
      <c r="F811" s="44"/>
    </row>
    <row r="812" spans="3:6" ht="14.1" customHeight="1" x14ac:dyDescent="0.2">
      <c r="C812" s="41"/>
      <c r="D812" s="42"/>
      <c r="E812" s="43"/>
      <c r="F812" s="44"/>
    </row>
    <row r="813" spans="3:6" ht="14.1" customHeight="1" x14ac:dyDescent="0.2">
      <c r="C813" s="41"/>
      <c r="D813" s="42"/>
      <c r="E813" s="43"/>
      <c r="F813" s="44"/>
    </row>
    <row r="814" spans="3:6" ht="14.1" customHeight="1" x14ac:dyDescent="0.2">
      <c r="C814" s="41"/>
      <c r="D814" s="42"/>
      <c r="E814" s="43"/>
      <c r="F814" s="44"/>
    </row>
    <row r="815" spans="3:6" ht="14.1" customHeight="1" x14ac:dyDescent="0.2">
      <c r="C815" s="41"/>
      <c r="D815" s="42"/>
      <c r="E815" s="43"/>
      <c r="F815" s="44"/>
    </row>
    <row r="816" spans="3:6" ht="14.1" customHeight="1" x14ac:dyDescent="0.2">
      <c r="C816" s="41"/>
      <c r="D816" s="42"/>
      <c r="E816" s="43"/>
      <c r="F816" s="44"/>
    </row>
    <row r="817" spans="3:6" ht="14.1" customHeight="1" x14ac:dyDescent="0.2">
      <c r="C817" s="41"/>
      <c r="D817" s="42"/>
      <c r="E817" s="43"/>
      <c r="F817" s="44"/>
    </row>
    <row r="818" spans="3:6" ht="14.1" customHeight="1" x14ac:dyDescent="0.2">
      <c r="C818" s="41"/>
      <c r="D818" s="42"/>
      <c r="E818" s="43"/>
      <c r="F818" s="44"/>
    </row>
    <row r="819" spans="3:6" ht="14.1" customHeight="1" x14ac:dyDescent="0.2">
      <c r="C819" s="41"/>
      <c r="D819" s="42"/>
      <c r="E819" s="43"/>
      <c r="F819" s="44"/>
    </row>
    <row r="820" spans="3:6" ht="14.1" customHeight="1" x14ac:dyDescent="0.2">
      <c r="C820" s="41"/>
      <c r="D820" s="42"/>
      <c r="E820" s="43"/>
      <c r="F820" s="44"/>
    </row>
    <row r="821" spans="3:6" ht="14.1" customHeight="1" x14ac:dyDescent="0.2">
      <c r="C821" s="41"/>
      <c r="D821" s="42"/>
      <c r="E821" s="43"/>
      <c r="F821" s="44"/>
    </row>
    <row r="822" spans="3:6" ht="14.1" customHeight="1" x14ac:dyDescent="0.2">
      <c r="C822" s="41"/>
      <c r="D822" s="42"/>
      <c r="E822" s="43"/>
      <c r="F822" s="44"/>
    </row>
    <row r="823" spans="3:6" ht="14.1" customHeight="1" x14ac:dyDescent="0.2">
      <c r="C823" s="41"/>
      <c r="D823" s="42"/>
      <c r="E823" s="43"/>
      <c r="F823" s="44"/>
    </row>
    <row r="824" spans="3:6" ht="14.1" customHeight="1" x14ac:dyDescent="0.2">
      <c r="C824" s="41"/>
      <c r="D824" s="42"/>
      <c r="E824" s="43"/>
      <c r="F824" s="44"/>
    </row>
    <row r="825" spans="3:6" ht="14.1" customHeight="1" x14ac:dyDescent="0.2">
      <c r="C825" s="41"/>
      <c r="D825" s="42"/>
      <c r="E825" s="43"/>
      <c r="F825" s="44"/>
    </row>
    <row r="826" spans="3:6" ht="14.1" customHeight="1" x14ac:dyDescent="0.2">
      <c r="C826" s="41"/>
      <c r="D826" s="42"/>
      <c r="E826" s="43"/>
      <c r="F826" s="44"/>
    </row>
    <row r="827" spans="3:6" ht="14.1" customHeight="1" x14ac:dyDescent="0.2">
      <c r="C827" s="41"/>
      <c r="D827" s="42"/>
      <c r="E827" s="43"/>
      <c r="F827" s="44"/>
    </row>
    <row r="828" spans="3:6" ht="14.1" customHeight="1" x14ac:dyDescent="0.2">
      <c r="C828" s="41"/>
      <c r="D828" s="42"/>
      <c r="E828" s="43"/>
      <c r="F828" s="44"/>
    </row>
    <row r="829" spans="3:6" ht="14.1" customHeight="1" x14ac:dyDescent="0.2">
      <c r="C829" s="41"/>
      <c r="D829" s="42"/>
      <c r="E829" s="43"/>
      <c r="F829" s="44"/>
    </row>
    <row r="830" spans="3:6" ht="14.1" customHeight="1" x14ac:dyDescent="0.2">
      <c r="C830" s="41"/>
      <c r="D830" s="42"/>
      <c r="E830" s="43"/>
      <c r="F830" s="44"/>
    </row>
    <row r="831" spans="3:6" ht="14.1" customHeight="1" x14ac:dyDescent="0.2">
      <c r="C831" s="41"/>
      <c r="D831" s="42"/>
      <c r="E831" s="43"/>
      <c r="F831" s="44"/>
    </row>
    <row r="832" spans="3:6" ht="14.1" customHeight="1" x14ac:dyDescent="0.2">
      <c r="C832" s="41"/>
      <c r="D832" s="42"/>
      <c r="E832" s="43"/>
      <c r="F832" s="44"/>
    </row>
    <row r="833" spans="3:6" ht="14.1" customHeight="1" x14ac:dyDescent="0.2">
      <c r="C833" s="41"/>
      <c r="D833" s="42"/>
      <c r="E833" s="43"/>
      <c r="F833" s="44"/>
    </row>
    <row r="834" spans="3:6" ht="14.1" customHeight="1" x14ac:dyDescent="0.2">
      <c r="C834" s="41"/>
      <c r="D834" s="42"/>
      <c r="E834" s="43"/>
      <c r="F834" s="44"/>
    </row>
    <row r="835" spans="3:6" ht="14.1" customHeight="1" x14ac:dyDescent="0.2">
      <c r="C835" s="41"/>
      <c r="D835" s="42"/>
      <c r="E835" s="43"/>
      <c r="F835" s="44"/>
    </row>
    <row r="836" spans="3:6" ht="14.1" customHeight="1" x14ac:dyDescent="0.2">
      <c r="C836" s="41"/>
      <c r="D836" s="42"/>
      <c r="E836" s="43"/>
      <c r="F836" s="44"/>
    </row>
    <row r="837" spans="3:6" ht="14.1" customHeight="1" x14ac:dyDescent="0.2">
      <c r="C837" s="41"/>
      <c r="D837" s="42"/>
      <c r="E837" s="43"/>
      <c r="F837" s="44"/>
    </row>
    <row r="838" spans="3:6" ht="14.1" customHeight="1" x14ac:dyDescent="0.2">
      <c r="C838" s="41"/>
      <c r="D838" s="42"/>
      <c r="E838" s="43"/>
      <c r="F838" s="44"/>
    </row>
    <row r="839" spans="3:6" ht="14.1" customHeight="1" x14ac:dyDescent="0.2">
      <c r="C839" s="41"/>
      <c r="D839" s="42"/>
      <c r="E839" s="43"/>
      <c r="F839" s="44"/>
    </row>
    <row r="840" spans="3:6" ht="14.1" customHeight="1" x14ac:dyDescent="0.2">
      <c r="C840" s="41"/>
      <c r="D840" s="42"/>
      <c r="E840" s="43"/>
      <c r="F840" s="44"/>
    </row>
    <row r="841" spans="3:6" ht="14.1" customHeight="1" x14ac:dyDescent="0.2">
      <c r="C841" s="41"/>
      <c r="D841" s="42"/>
      <c r="E841" s="43"/>
      <c r="F841" s="44"/>
    </row>
    <row r="842" spans="3:6" ht="14.1" customHeight="1" x14ac:dyDescent="0.2">
      <c r="C842" s="41"/>
      <c r="D842" s="42"/>
      <c r="E842" s="43"/>
      <c r="F842" s="44"/>
    </row>
    <row r="843" spans="3:6" ht="14.1" customHeight="1" x14ac:dyDescent="0.2">
      <c r="C843" s="41"/>
      <c r="D843" s="42"/>
      <c r="E843" s="43"/>
      <c r="F843" s="44"/>
    </row>
    <row r="844" spans="3:6" ht="14.1" customHeight="1" x14ac:dyDescent="0.2">
      <c r="C844" s="41"/>
      <c r="D844" s="42"/>
      <c r="E844" s="43"/>
      <c r="F844" s="44"/>
    </row>
    <row r="845" spans="3:6" ht="14.1" customHeight="1" x14ac:dyDescent="0.2">
      <c r="C845" s="41"/>
      <c r="D845" s="42"/>
      <c r="E845" s="43"/>
      <c r="F845" s="44"/>
    </row>
    <row r="846" spans="3:6" ht="14.1" customHeight="1" x14ac:dyDescent="0.2">
      <c r="C846" s="41"/>
      <c r="D846" s="42"/>
      <c r="E846" s="43"/>
      <c r="F846" s="44"/>
    </row>
    <row r="847" spans="3:6" ht="14.1" customHeight="1" x14ac:dyDescent="0.2">
      <c r="C847" s="41"/>
      <c r="D847" s="42"/>
      <c r="E847" s="43"/>
      <c r="F847" s="44"/>
    </row>
    <row r="848" spans="3:6" ht="14.1" customHeight="1" x14ac:dyDescent="0.2">
      <c r="C848" s="41"/>
      <c r="D848" s="42"/>
      <c r="E848" s="43"/>
      <c r="F848" s="44"/>
    </row>
    <row r="849" spans="3:6" ht="14.1" customHeight="1" x14ac:dyDescent="0.2">
      <c r="C849" s="41"/>
      <c r="D849" s="42"/>
      <c r="E849" s="43"/>
      <c r="F849" s="44"/>
    </row>
    <row r="850" spans="3:6" ht="14.1" customHeight="1" x14ac:dyDescent="0.2">
      <c r="C850" s="41"/>
      <c r="D850" s="42"/>
      <c r="E850" s="43"/>
      <c r="F850" s="44"/>
    </row>
    <row r="851" spans="3:6" ht="14.1" customHeight="1" x14ac:dyDescent="0.2">
      <c r="C851" s="41"/>
      <c r="D851" s="42"/>
      <c r="E851" s="43"/>
      <c r="F851" s="44"/>
    </row>
    <row r="852" spans="3:6" ht="14.1" customHeight="1" x14ac:dyDescent="0.2">
      <c r="C852" s="41"/>
      <c r="D852" s="42"/>
      <c r="E852" s="43"/>
      <c r="F852" s="44"/>
    </row>
    <row r="853" spans="3:6" ht="14.1" customHeight="1" x14ac:dyDescent="0.2">
      <c r="C853" s="41"/>
      <c r="D853" s="42"/>
      <c r="E853" s="43"/>
      <c r="F853" s="44"/>
    </row>
    <row r="854" spans="3:6" ht="14.1" customHeight="1" x14ac:dyDescent="0.2">
      <c r="C854" s="41"/>
      <c r="D854" s="42"/>
      <c r="E854" s="43"/>
      <c r="F854" s="44"/>
    </row>
    <row r="855" spans="3:6" ht="14.1" customHeight="1" x14ac:dyDescent="0.2">
      <c r="C855" s="41"/>
      <c r="D855" s="42"/>
      <c r="E855" s="43"/>
      <c r="F855" s="44"/>
    </row>
    <row r="856" spans="3:6" ht="14.1" customHeight="1" x14ac:dyDescent="0.2">
      <c r="C856" s="41"/>
      <c r="D856" s="42"/>
      <c r="E856" s="43"/>
      <c r="F856" s="44"/>
    </row>
    <row r="857" spans="3:6" ht="14.1" customHeight="1" x14ac:dyDescent="0.2">
      <c r="C857" s="41"/>
      <c r="D857" s="42"/>
      <c r="E857" s="43"/>
      <c r="F857" s="44"/>
    </row>
    <row r="858" spans="3:6" ht="14.1" customHeight="1" x14ac:dyDescent="0.2">
      <c r="C858" s="41"/>
      <c r="D858" s="42"/>
      <c r="E858" s="43"/>
      <c r="F858" s="44"/>
    </row>
    <row r="859" spans="3:6" ht="14.1" customHeight="1" x14ac:dyDescent="0.2">
      <c r="C859" s="41"/>
      <c r="D859" s="42"/>
      <c r="E859" s="43"/>
      <c r="F859" s="44"/>
    </row>
    <row r="860" spans="3:6" ht="14.1" customHeight="1" x14ac:dyDescent="0.2">
      <c r="C860" s="41"/>
      <c r="D860" s="42"/>
      <c r="E860" s="43"/>
      <c r="F860" s="44"/>
    </row>
    <row r="861" spans="3:6" ht="14.1" customHeight="1" x14ac:dyDescent="0.2">
      <c r="C861" s="41"/>
      <c r="D861" s="42"/>
      <c r="E861" s="43"/>
      <c r="F861" s="44"/>
    </row>
    <row r="862" spans="3:6" ht="14.1" customHeight="1" x14ac:dyDescent="0.2">
      <c r="C862" s="41"/>
      <c r="D862" s="42"/>
      <c r="E862" s="43"/>
      <c r="F862" s="44"/>
    </row>
    <row r="863" spans="3:6" ht="14.1" customHeight="1" x14ac:dyDescent="0.2">
      <c r="C863" s="41"/>
      <c r="D863" s="42"/>
      <c r="E863" s="43"/>
      <c r="F863" s="44"/>
    </row>
    <row r="864" spans="3:6" ht="14.1" customHeight="1" x14ac:dyDescent="0.2">
      <c r="C864" s="41"/>
      <c r="D864" s="42"/>
      <c r="E864" s="43"/>
      <c r="F864" s="44"/>
    </row>
    <row r="865" spans="3:6" ht="14.1" customHeight="1" x14ac:dyDescent="0.2">
      <c r="C865" s="41"/>
      <c r="D865" s="42"/>
      <c r="E865" s="43"/>
      <c r="F865" s="44"/>
    </row>
    <row r="866" spans="3:6" ht="14.1" customHeight="1" x14ac:dyDescent="0.2">
      <c r="C866" s="41"/>
      <c r="D866" s="42"/>
      <c r="E866" s="43"/>
      <c r="F866" s="44"/>
    </row>
    <row r="867" spans="3:6" ht="14.1" customHeight="1" x14ac:dyDescent="0.2">
      <c r="C867" s="41"/>
      <c r="D867" s="42"/>
      <c r="E867" s="43"/>
      <c r="F867" s="44"/>
    </row>
    <row r="868" spans="3:6" ht="14.1" customHeight="1" x14ac:dyDescent="0.2">
      <c r="C868" s="41"/>
      <c r="D868" s="42"/>
      <c r="E868" s="43"/>
      <c r="F868" s="44"/>
    </row>
    <row r="869" spans="3:6" ht="14.1" customHeight="1" x14ac:dyDescent="0.2">
      <c r="C869" s="41"/>
      <c r="D869" s="42"/>
      <c r="E869" s="43"/>
      <c r="F869" s="44"/>
    </row>
    <row r="870" spans="3:6" ht="14.1" customHeight="1" x14ac:dyDescent="0.2">
      <c r="C870" s="41"/>
      <c r="D870" s="42"/>
      <c r="E870" s="43"/>
      <c r="F870" s="44"/>
    </row>
    <row r="871" spans="3:6" ht="14.1" customHeight="1" x14ac:dyDescent="0.2">
      <c r="C871" s="41"/>
      <c r="D871" s="42"/>
      <c r="E871" s="43"/>
      <c r="F871" s="44"/>
    </row>
    <row r="872" spans="3:6" ht="14.1" customHeight="1" x14ac:dyDescent="0.2">
      <c r="C872" s="41"/>
      <c r="D872" s="42"/>
      <c r="E872" s="43"/>
      <c r="F872" s="44"/>
    </row>
    <row r="873" spans="3:6" ht="14.1" customHeight="1" x14ac:dyDescent="0.2">
      <c r="C873" s="41"/>
      <c r="D873" s="42"/>
      <c r="E873" s="43"/>
      <c r="F873" s="44"/>
    </row>
    <row r="874" spans="3:6" ht="14.1" customHeight="1" x14ac:dyDescent="0.2">
      <c r="C874" s="41"/>
      <c r="D874" s="42"/>
      <c r="E874" s="43"/>
      <c r="F874" s="44"/>
    </row>
    <row r="875" spans="3:6" ht="14.1" customHeight="1" x14ac:dyDescent="0.2">
      <c r="C875" s="41"/>
      <c r="D875" s="42"/>
      <c r="E875" s="43"/>
      <c r="F875" s="44"/>
    </row>
    <row r="876" spans="3:6" ht="14.1" customHeight="1" x14ac:dyDescent="0.2">
      <c r="C876" s="41"/>
      <c r="D876" s="42"/>
      <c r="E876" s="43"/>
      <c r="F876" s="44"/>
    </row>
    <row r="877" spans="3:6" ht="14.1" customHeight="1" x14ac:dyDescent="0.2">
      <c r="C877" s="41"/>
      <c r="D877" s="42"/>
      <c r="E877" s="43"/>
      <c r="F877" s="44"/>
    </row>
    <row r="878" spans="3:6" ht="14.1" customHeight="1" x14ac:dyDescent="0.2">
      <c r="C878" s="41"/>
      <c r="D878" s="42"/>
      <c r="E878" s="43"/>
      <c r="F878" s="44"/>
    </row>
    <row r="879" spans="3:6" ht="14.1" customHeight="1" x14ac:dyDescent="0.2">
      <c r="C879" s="41"/>
      <c r="D879" s="42"/>
      <c r="E879" s="43"/>
      <c r="F879" s="44"/>
    </row>
    <row r="880" spans="3:6" ht="14.1" customHeight="1" x14ac:dyDescent="0.2">
      <c r="C880" s="41"/>
      <c r="D880" s="42"/>
      <c r="E880" s="43"/>
      <c r="F880" s="44"/>
    </row>
    <row r="881" spans="3:6" ht="14.1" customHeight="1" x14ac:dyDescent="0.2">
      <c r="C881" s="41"/>
      <c r="D881" s="42"/>
      <c r="E881" s="43"/>
      <c r="F881" s="44"/>
    </row>
    <row r="882" spans="3:6" ht="14.1" customHeight="1" x14ac:dyDescent="0.2">
      <c r="C882" s="41"/>
      <c r="D882" s="42"/>
      <c r="E882" s="43"/>
      <c r="F882" s="44"/>
    </row>
    <row r="883" spans="3:6" ht="14.1" customHeight="1" x14ac:dyDescent="0.2">
      <c r="C883" s="41"/>
      <c r="D883" s="42"/>
      <c r="E883" s="43"/>
      <c r="F883" s="44"/>
    </row>
    <row r="884" spans="3:6" ht="14.1" customHeight="1" x14ac:dyDescent="0.2">
      <c r="C884" s="41"/>
      <c r="D884" s="42"/>
      <c r="E884" s="43"/>
      <c r="F884" s="44"/>
    </row>
    <row r="885" spans="3:6" ht="14.1" customHeight="1" x14ac:dyDescent="0.2">
      <c r="C885" s="41"/>
      <c r="D885" s="42"/>
      <c r="E885" s="43"/>
      <c r="F885" s="44"/>
    </row>
    <row r="886" spans="3:6" ht="14.1" customHeight="1" x14ac:dyDescent="0.2">
      <c r="C886" s="41"/>
      <c r="D886" s="42"/>
      <c r="E886" s="43"/>
      <c r="F886" s="44"/>
    </row>
    <row r="887" spans="3:6" ht="14.1" customHeight="1" x14ac:dyDescent="0.2">
      <c r="C887" s="41"/>
      <c r="D887" s="42"/>
      <c r="E887" s="43"/>
      <c r="F887" s="44"/>
    </row>
    <row r="888" spans="3:6" ht="14.1" customHeight="1" x14ac:dyDescent="0.2">
      <c r="C888" s="41"/>
      <c r="D888" s="42"/>
      <c r="E888" s="43"/>
      <c r="F888" s="44"/>
    </row>
    <row r="889" spans="3:6" ht="14.1" customHeight="1" x14ac:dyDescent="0.2">
      <c r="C889" s="41"/>
      <c r="D889" s="42"/>
      <c r="E889" s="43"/>
      <c r="F889" s="44"/>
    </row>
    <row r="890" spans="3:6" ht="14.1" customHeight="1" x14ac:dyDescent="0.2">
      <c r="C890" s="41"/>
      <c r="D890" s="42"/>
      <c r="E890" s="43"/>
      <c r="F890" s="44"/>
    </row>
    <row r="891" spans="3:6" ht="14.1" customHeight="1" x14ac:dyDescent="0.2">
      <c r="C891" s="41"/>
      <c r="D891" s="42"/>
      <c r="E891" s="43"/>
      <c r="F891" s="44"/>
    </row>
    <row r="892" spans="3:6" ht="14.1" customHeight="1" x14ac:dyDescent="0.2">
      <c r="C892" s="41"/>
      <c r="D892" s="42"/>
      <c r="E892" s="43"/>
      <c r="F892" s="44"/>
    </row>
    <row r="893" spans="3:6" ht="14.1" customHeight="1" x14ac:dyDescent="0.2">
      <c r="C893" s="41"/>
      <c r="D893" s="42"/>
      <c r="E893" s="43"/>
      <c r="F893" s="44"/>
    </row>
    <row r="894" spans="3:6" ht="14.1" customHeight="1" x14ac:dyDescent="0.2">
      <c r="C894" s="41"/>
      <c r="D894" s="42"/>
      <c r="E894" s="43"/>
      <c r="F894" s="44"/>
    </row>
    <row r="895" spans="3:6" ht="14.1" customHeight="1" x14ac:dyDescent="0.2">
      <c r="C895" s="41"/>
      <c r="D895" s="42"/>
      <c r="E895" s="43"/>
      <c r="F895" s="44"/>
    </row>
    <row r="896" spans="3:6" ht="14.1" customHeight="1" x14ac:dyDescent="0.2">
      <c r="C896" s="41"/>
      <c r="D896" s="42"/>
      <c r="E896" s="43"/>
      <c r="F896" s="44"/>
    </row>
    <row r="897" spans="3:6" ht="14.1" customHeight="1" x14ac:dyDescent="0.2">
      <c r="C897" s="41"/>
      <c r="D897" s="42"/>
      <c r="E897" s="43"/>
      <c r="F897" s="44"/>
    </row>
    <row r="898" spans="3:6" ht="14.1" customHeight="1" x14ac:dyDescent="0.2">
      <c r="C898" s="41"/>
      <c r="D898" s="42"/>
      <c r="E898" s="43"/>
      <c r="F898" s="44"/>
    </row>
    <row r="899" spans="3:6" ht="14.1" customHeight="1" x14ac:dyDescent="0.2">
      <c r="C899" s="41"/>
      <c r="D899" s="42"/>
      <c r="E899" s="43"/>
      <c r="F899" s="44"/>
    </row>
    <row r="900" spans="3:6" ht="14.1" customHeight="1" x14ac:dyDescent="0.2">
      <c r="C900" s="41"/>
      <c r="D900" s="42"/>
      <c r="E900" s="43"/>
      <c r="F900" s="44"/>
    </row>
    <row r="901" spans="3:6" ht="14.1" customHeight="1" x14ac:dyDescent="0.2">
      <c r="C901" s="41"/>
      <c r="D901" s="42"/>
      <c r="E901" s="43"/>
      <c r="F901" s="44"/>
    </row>
    <row r="902" spans="3:6" ht="14.1" customHeight="1" x14ac:dyDescent="0.2">
      <c r="C902" s="41"/>
      <c r="D902" s="42"/>
      <c r="E902" s="43"/>
      <c r="F902" s="44"/>
    </row>
    <row r="903" spans="3:6" ht="14.1" customHeight="1" x14ac:dyDescent="0.2">
      <c r="C903" s="41"/>
      <c r="D903" s="42"/>
      <c r="E903" s="43"/>
      <c r="F903" s="44"/>
    </row>
    <row r="904" spans="3:6" ht="14.1" customHeight="1" x14ac:dyDescent="0.2">
      <c r="C904" s="41"/>
      <c r="D904" s="42"/>
      <c r="E904" s="43"/>
      <c r="F904" s="44"/>
    </row>
    <row r="905" spans="3:6" ht="14.1" customHeight="1" x14ac:dyDescent="0.2">
      <c r="C905" s="41"/>
      <c r="D905" s="42"/>
      <c r="E905" s="43"/>
      <c r="F905" s="44"/>
    </row>
    <row r="906" spans="3:6" ht="14.1" customHeight="1" x14ac:dyDescent="0.2">
      <c r="C906" s="41"/>
      <c r="D906" s="42"/>
      <c r="E906" s="43"/>
      <c r="F906" s="44"/>
    </row>
    <row r="907" spans="3:6" ht="14.1" customHeight="1" x14ac:dyDescent="0.2">
      <c r="C907" s="41"/>
      <c r="D907" s="42"/>
      <c r="E907" s="43"/>
      <c r="F907" s="44"/>
    </row>
    <row r="908" spans="3:6" ht="14.1" customHeight="1" x14ac:dyDescent="0.2">
      <c r="C908" s="41"/>
      <c r="D908" s="42"/>
      <c r="E908" s="43"/>
      <c r="F908" s="44"/>
    </row>
    <row r="909" spans="3:6" ht="14.1" customHeight="1" x14ac:dyDescent="0.2">
      <c r="C909" s="41"/>
      <c r="D909" s="42"/>
      <c r="E909" s="43"/>
      <c r="F909" s="44"/>
    </row>
    <row r="910" spans="3:6" ht="14.1" customHeight="1" x14ac:dyDescent="0.2">
      <c r="C910" s="41"/>
      <c r="D910" s="42"/>
      <c r="E910" s="43"/>
      <c r="F910" s="44"/>
    </row>
    <row r="911" spans="3:6" ht="14.1" customHeight="1" x14ac:dyDescent="0.2">
      <c r="C911" s="41"/>
      <c r="D911" s="42"/>
      <c r="E911" s="43"/>
      <c r="F911" s="44"/>
    </row>
    <row r="912" spans="3:6" ht="14.1" customHeight="1" x14ac:dyDescent="0.2">
      <c r="C912" s="41"/>
      <c r="D912" s="42"/>
      <c r="E912" s="43"/>
      <c r="F912" s="44"/>
    </row>
    <row r="913" spans="3:6" ht="14.1" customHeight="1" x14ac:dyDescent="0.2">
      <c r="C913" s="41"/>
      <c r="D913" s="42"/>
      <c r="E913" s="43"/>
      <c r="F913" s="44"/>
    </row>
    <row r="914" spans="3:6" ht="14.1" customHeight="1" x14ac:dyDescent="0.2">
      <c r="C914" s="41"/>
      <c r="D914" s="42"/>
      <c r="E914" s="43"/>
      <c r="F914" s="44"/>
    </row>
    <row r="915" spans="3:6" ht="14.1" customHeight="1" x14ac:dyDescent="0.2">
      <c r="C915" s="41"/>
      <c r="D915" s="42"/>
      <c r="E915" s="43"/>
      <c r="F915" s="44"/>
    </row>
    <row r="916" spans="3:6" ht="14.1" customHeight="1" x14ac:dyDescent="0.2">
      <c r="C916" s="41"/>
      <c r="D916" s="42"/>
      <c r="E916" s="43"/>
      <c r="F916" s="44"/>
    </row>
    <row r="917" spans="3:6" ht="14.1" customHeight="1" x14ac:dyDescent="0.2">
      <c r="C917" s="41"/>
      <c r="D917" s="42"/>
      <c r="E917" s="43"/>
      <c r="F917" s="44"/>
    </row>
    <row r="918" spans="3:6" ht="14.1" customHeight="1" x14ac:dyDescent="0.2">
      <c r="C918" s="41"/>
      <c r="D918" s="42"/>
      <c r="E918" s="43"/>
      <c r="F918" s="44"/>
    </row>
    <row r="919" spans="3:6" ht="14.1" customHeight="1" x14ac:dyDescent="0.2">
      <c r="C919" s="41"/>
      <c r="D919" s="42"/>
      <c r="E919" s="43"/>
      <c r="F919" s="44"/>
    </row>
    <row r="920" spans="3:6" ht="14.1" customHeight="1" x14ac:dyDescent="0.2">
      <c r="C920" s="41"/>
      <c r="D920" s="42"/>
      <c r="E920" s="43"/>
      <c r="F920" s="44"/>
    </row>
    <row r="921" spans="3:6" ht="14.1" customHeight="1" x14ac:dyDescent="0.2">
      <c r="C921" s="41"/>
      <c r="D921" s="42"/>
      <c r="E921" s="43"/>
      <c r="F921" s="44"/>
    </row>
    <row r="922" spans="3:6" ht="14.1" customHeight="1" x14ac:dyDescent="0.2">
      <c r="C922" s="41"/>
      <c r="D922" s="42"/>
      <c r="E922" s="43"/>
      <c r="F922" s="44"/>
    </row>
    <row r="923" spans="3:6" ht="14.1" customHeight="1" x14ac:dyDescent="0.2">
      <c r="C923" s="41"/>
      <c r="D923" s="42"/>
      <c r="E923" s="43"/>
      <c r="F923" s="44"/>
    </row>
    <row r="924" spans="3:6" ht="14.1" customHeight="1" x14ac:dyDescent="0.2">
      <c r="C924" s="41"/>
      <c r="D924" s="42"/>
      <c r="E924" s="43"/>
      <c r="F924" s="44"/>
    </row>
    <row r="925" spans="3:6" ht="14.1" customHeight="1" x14ac:dyDescent="0.2">
      <c r="C925" s="41"/>
      <c r="D925" s="42"/>
      <c r="E925" s="43"/>
      <c r="F925" s="44"/>
    </row>
    <row r="926" spans="3:6" ht="14.1" customHeight="1" x14ac:dyDescent="0.2">
      <c r="C926" s="41"/>
      <c r="D926" s="42"/>
      <c r="E926" s="43"/>
      <c r="F926" s="44"/>
    </row>
    <row r="927" spans="3:6" ht="14.1" customHeight="1" x14ac:dyDescent="0.2">
      <c r="C927" s="41"/>
      <c r="D927" s="42"/>
      <c r="E927" s="43"/>
      <c r="F927" s="44"/>
    </row>
    <row r="928" spans="3:6" ht="14.1" customHeight="1" x14ac:dyDescent="0.2">
      <c r="C928" s="41"/>
      <c r="D928" s="42"/>
      <c r="E928" s="43"/>
      <c r="F928" s="44"/>
    </row>
    <row r="929" spans="3:6" ht="14.1" customHeight="1" x14ac:dyDescent="0.2">
      <c r="C929" s="41"/>
      <c r="D929" s="42"/>
      <c r="E929" s="43"/>
      <c r="F929" s="44"/>
    </row>
    <row r="930" spans="3:6" ht="14.1" customHeight="1" x14ac:dyDescent="0.2">
      <c r="C930" s="41"/>
      <c r="D930" s="42"/>
      <c r="E930" s="43"/>
      <c r="F930" s="44"/>
    </row>
    <row r="931" spans="3:6" ht="14.1" customHeight="1" x14ac:dyDescent="0.2">
      <c r="C931" s="41"/>
      <c r="D931" s="42"/>
      <c r="E931" s="43"/>
      <c r="F931" s="44"/>
    </row>
    <row r="932" spans="3:6" ht="14.1" customHeight="1" x14ac:dyDescent="0.2">
      <c r="C932" s="41"/>
      <c r="D932" s="42"/>
      <c r="E932" s="43"/>
      <c r="F932" s="44"/>
    </row>
    <row r="933" spans="3:6" ht="14.1" customHeight="1" x14ac:dyDescent="0.2">
      <c r="C933" s="41"/>
      <c r="D933" s="42"/>
      <c r="E933" s="43"/>
      <c r="F933" s="44"/>
    </row>
    <row r="934" spans="3:6" ht="14.1" customHeight="1" x14ac:dyDescent="0.2">
      <c r="C934" s="41"/>
      <c r="D934" s="42"/>
      <c r="E934" s="43"/>
      <c r="F934" s="44"/>
    </row>
    <row r="935" spans="3:6" ht="14.1" customHeight="1" x14ac:dyDescent="0.2">
      <c r="C935" s="41"/>
      <c r="D935" s="42"/>
      <c r="E935" s="43"/>
      <c r="F935" s="44"/>
    </row>
    <row r="936" spans="3:6" ht="14.1" customHeight="1" x14ac:dyDescent="0.2">
      <c r="C936" s="41"/>
      <c r="D936" s="42"/>
      <c r="E936" s="43"/>
      <c r="F936" s="44"/>
    </row>
    <row r="937" spans="3:6" ht="14.1" customHeight="1" x14ac:dyDescent="0.2">
      <c r="C937" s="41"/>
      <c r="D937" s="42"/>
      <c r="E937" s="43"/>
      <c r="F937" s="44"/>
    </row>
    <row r="938" spans="3:6" ht="14.1" customHeight="1" x14ac:dyDescent="0.2">
      <c r="C938" s="41"/>
      <c r="D938" s="42"/>
      <c r="E938" s="43"/>
      <c r="F938" s="44"/>
    </row>
    <row r="939" spans="3:6" ht="14.1" customHeight="1" x14ac:dyDescent="0.2">
      <c r="C939" s="41"/>
      <c r="D939" s="42"/>
      <c r="E939" s="43"/>
      <c r="F939" s="44"/>
    </row>
    <row r="940" spans="3:6" ht="14.1" customHeight="1" x14ac:dyDescent="0.2">
      <c r="C940" s="41"/>
      <c r="D940" s="42"/>
      <c r="E940" s="43"/>
      <c r="F940" s="44"/>
    </row>
    <row r="941" spans="3:6" ht="14.1" customHeight="1" x14ac:dyDescent="0.2">
      <c r="C941" s="41"/>
      <c r="D941" s="42"/>
      <c r="E941" s="43"/>
      <c r="F941" s="44"/>
    </row>
    <row r="942" spans="3:6" ht="14.1" customHeight="1" x14ac:dyDescent="0.2">
      <c r="C942" s="41"/>
      <c r="D942" s="42"/>
      <c r="E942" s="43"/>
      <c r="F942" s="44"/>
    </row>
    <row r="943" spans="3:6" ht="14.1" customHeight="1" x14ac:dyDescent="0.2">
      <c r="C943" s="41"/>
      <c r="D943" s="42"/>
      <c r="E943" s="43"/>
      <c r="F943" s="44"/>
    </row>
    <row r="944" spans="3:6" ht="14.1" customHeight="1" x14ac:dyDescent="0.2">
      <c r="C944" s="41"/>
      <c r="D944" s="42"/>
      <c r="E944" s="43"/>
      <c r="F944" s="44"/>
    </row>
    <row r="945" spans="3:6" ht="14.1" customHeight="1" x14ac:dyDescent="0.2">
      <c r="C945" s="41"/>
      <c r="D945" s="42"/>
      <c r="E945" s="43"/>
      <c r="F945" s="44"/>
    </row>
    <row r="946" spans="3:6" ht="14.1" customHeight="1" x14ac:dyDescent="0.2">
      <c r="C946" s="41"/>
      <c r="D946" s="42"/>
      <c r="E946" s="43"/>
      <c r="F946" s="44"/>
    </row>
    <row r="947" spans="3:6" ht="14.1" customHeight="1" x14ac:dyDescent="0.2">
      <c r="C947" s="41"/>
      <c r="D947" s="42"/>
      <c r="E947" s="43"/>
      <c r="F947" s="44"/>
    </row>
    <row r="948" spans="3:6" ht="14.1" customHeight="1" x14ac:dyDescent="0.2">
      <c r="C948" s="41"/>
      <c r="D948" s="42"/>
      <c r="E948" s="43"/>
      <c r="F948" s="44"/>
    </row>
    <row r="949" spans="3:6" ht="14.1" customHeight="1" x14ac:dyDescent="0.2">
      <c r="C949" s="41"/>
      <c r="D949" s="42"/>
      <c r="E949" s="43"/>
      <c r="F949" s="44"/>
    </row>
    <row r="950" spans="3:6" ht="14.1" customHeight="1" x14ac:dyDescent="0.2">
      <c r="C950" s="41"/>
      <c r="D950" s="42"/>
      <c r="E950" s="43"/>
      <c r="F950" s="44"/>
    </row>
    <row r="951" spans="3:6" ht="14.1" customHeight="1" x14ac:dyDescent="0.2">
      <c r="C951" s="41"/>
      <c r="D951" s="42"/>
      <c r="E951" s="43"/>
      <c r="F951" s="44"/>
    </row>
    <row r="952" spans="3:6" ht="14.1" customHeight="1" x14ac:dyDescent="0.2">
      <c r="C952" s="41"/>
      <c r="D952" s="42"/>
      <c r="E952" s="43"/>
      <c r="F952" s="44"/>
    </row>
    <row r="953" spans="3:6" ht="14.1" customHeight="1" x14ac:dyDescent="0.2">
      <c r="C953" s="41"/>
      <c r="D953" s="42"/>
      <c r="E953" s="43"/>
      <c r="F953" s="44"/>
    </row>
    <row r="954" spans="3:6" ht="14.1" customHeight="1" x14ac:dyDescent="0.2">
      <c r="C954" s="41"/>
      <c r="D954" s="42"/>
      <c r="E954" s="43"/>
      <c r="F954" s="44"/>
    </row>
    <row r="955" spans="3:6" ht="14.1" customHeight="1" x14ac:dyDescent="0.2">
      <c r="C955" s="41"/>
      <c r="D955" s="42"/>
      <c r="E955" s="43"/>
      <c r="F955" s="44"/>
    </row>
    <row r="956" spans="3:6" ht="14.1" customHeight="1" x14ac:dyDescent="0.2">
      <c r="C956" s="41"/>
      <c r="D956" s="42"/>
      <c r="E956" s="43"/>
      <c r="F956" s="44"/>
    </row>
    <row r="957" spans="3:6" ht="14.1" customHeight="1" x14ac:dyDescent="0.2">
      <c r="C957" s="41"/>
      <c r="D957" s="42"/>
      <c r="E957" s="43"/>
      <c r="F957" s="44"/>
    </row>
    <row r="958" spans="3:6" ht="14.1" customHeight="1" x14ac:dyDescent="0.2">
      <c r="C958" s="41"/>
      <c r="D958" s="42"/>
      <c r="E958" s="43"/>
      <c r="F958" s="44"/>
    </row>
    <row r="959" spans="3:6" ht="14.1" customHeight="1" x14ac:dyDescent="0.2">
      <c r="C959" s="41"/>
      <c r="D959" s="42"/>
      <c r="E959" s="43"/>
      <c r="F959" s="44"/>
    </row>
    <row r="960" spans="3:6" ht="14.1" customHeight="1" x14ac:dyDescent="0.2">
      <c r="C960" s="41"/>
      <c r="D960" s="42"/>
      <c r="E960" s="43"/>
      <c r="F960" s="44"/>
    </row>
    <row r="961" spans="3:6" ht="14.1" customHeight="1" x14ac:dyDescent="0.2">
      <c r="C961" s="41"/>
      <c r="D961" s="42"/>
      <c r="E961" s="43"/>
      <c r="F961" s="44"/>
    </row>
    <row r="962" spans="3:6" ht="14.1" customHeight="1" x14ac:dyDescent="0.2">
      <c r="C962" s="41"/>
      <c r="D962" s="42"/>
      <c r="E962" s="43"/>
      <c r="F962" s="44"/>
    </row>
    <row r="963" spans="3:6" ht="14.1" customHeight="1" x14ac:dyDescent="0.2">
      <c r="C963" s="41"/>
      <c r="D963" s="42"/>
      <c r="E963" s="43"/>
      <c r="F963" s="44"/>
    </row>
    <row r="964" spans="3:6" ht="14.1" customHeight="1" x14ac:dyDescent="0.2">
      <c r="C964" s="41"/>
      <c r="D964" s="42"/>
      <c r="E964" s="43"/>
      <c r="F964" s="44"/>
    </row>
    <row r="965" spans="3:6" ht="14.1" customHeight="1" x14ac:dyDescent="0.2">
      <c r="C965" s="41"/>
      <c r="D965" s="42"/>
      <c r="E965" s="43"/>
      <c r="F965" s="44"/>
    </row>
    <row r="966" spans="3:6" ht="14.1" customHeight="1" x14ac:dyDescent="0.2">
      <c r="C966" s="41"/>
      <c r="D966" s="42"/>
      <c r="E966" s="43"/>
      <c r="F966" s="44"/>
    </row>
    <row r="967" spans="3:6" ht="14.1" customHeight="1" x14ac:dyDescent="0.2">
      <c r="C967" s="41"/>
      <c r="D967" s="42"/>
      <c r="E967" s="43"/>
      <c r="F967" s="44"/>
    </row>
    <row r="968" spans="3:6" ht="14.1" customHeight="1" x14ac:dyDescent="0.2">
      <c r="C968" s="41"/>
      <c r="D968" s="42"/>
      <c r="E968" s="43"/>
      <c r="F968" s="44"/>
    </row>
    <row r="969" spans="3:6" ht="14.1" customHeight="1" x14ac:dyDescent="0.2">
      <c r="C969" s="41"/>
      <c r="D969" s="42"/>
      <c r="E969" s="43"/>
      <c r="F969" s="44"/>
    </row>
    <row r="970" spans="3:6" ht="14.1" customHeight="1" x14ac:dyDescent="0.2">
      <c r="C970" s="41"/>
      <c r="D970" s="42"/>
      <c r="E970" s="43"/>
      <c r="F970" s="44"/>
    </row>
    <row r="971" spans="3:6" ht="14.1" customHeight="1" x14ac:dyDescent="0.2">
      <c r="C971" s="41"/>
      <c r="D971" s="42"/>
      <c r="E971" s="43"/>
      <c r="F971" s="44"/>
    </row>
    <row r="972" spans="3:6" ht="14.1" customHeight="1" x14ac:dyDescent="0.2">
      <c r="C972" s="41"/>
      <c r="D972" s="42"/>
      <c r="E972" s="43"/>
      <c r="F972" s="44"/>
    </row>
    <row r="973" spans="3:6" ht="14.1" customHeight="1" x14ac:dyDescent="0.2">
      <c r="C973" s="41"/>
      <c r="D973" s="42"/>
      <c r="E973" s="43"/>
      <c r="F973" s="44"/>
    </row>
    <row r="974" spans="3:6" ht="14.1" customHeight="1" x14ac:dyDescent="0.2">
      <c r="C974" s="41"/>
      <c r="D974" s="42"/>
      <c r="E974" s="43"/>
      <c r="F974" s="44"/>
    </row>
    <row r="975" spans="3:6" ht="14.1" customHeight="1" x14ac:dyDescent="0.2">
      <c r="C975" s="41"/>
      <c r="D975" s="42"/>
      <c r="E975" s="43"/>
      <c r="F975" s="44"/>
    </row>
    <row r="976" spans="3:6" ht="14.1" customHeight="1" x14ac:dyDescent="0.2">
      <c r="C976" s="41"/>
      <c r="D976" s="42"/>
      <c r="E976" s="43"/>
      <c r="F976" s="44"/>
    </row>
    <row r="977" spans="3:6" ht="14.1" customHeight="1" x14ac:dyDescent="0.2">
      <c r="C977" s="41"/>
      <c r="D977" s="42"/>
      <c r="E977" s="43"/>
      <c r="F977" s="44"/>
    </row>
    <row r="978" spans="3:6" ht="14.1" customHeight="1" x14ac:dyDescent="0.2">
      <c r="C978" s="41"/>
      <c r="D978" s="42"/>
      <c r="E978" s="43"/>
      <c r="F978" s="44"/>
    </row>
    <row r="979" spans="3:6" ht="14.1" customHeight="1" x14ac:dyDescent="0.2">
      <c r="C979" s="41"/>
      <c r="D979" s="42"/>
      <c r="E979" s="43"/>
      <c r="F979" s="44"/>
    </row>
    <row r="980" spans="3:6" ht="14.1" customHeight="1" x14ac:dyDescent="0.2">
      <c r="C980" s="41"/>
      <c r="D980" s="42"/>
      <c r="E980" s="43"/>
      <c r="F980" s="44"/>
    </row>
    <row r="981" spans="3:6" ht="14.1" customHeight="1" x14ac:dyDescent="0.2">
      <c r="C981" s="41"/>
      <c r="D981" s="42"/>
      <c r="E981" s="43"/>
      <c r="F981" s="44"/>
    </row>
    <row r="982" spans="3:6" ht="14.1" customHeight="1" x14ac:dyDescent="0.2">
      <c r="C982" s="41"/>
      <c r="D982" s="42"/>
      <c r="E982" s="43"/>
      <c r="F982" s="44"/>
    </row>
    <row r="983" spans="3:6" ht="14.1" customHeight="1" x14ac:dyDescent="0.2">
      <c r="C983" s="41"/>
      <c r="D983" s="42"/>
      <c r="E983" s="43"/>
      <c r="F983" s="44"/>
    </row>
    <row r="984" spans="3:6" ht="14.1" customHeight="1" x14ac:dyDescent="0.2">
      <c r="C984" s="41"/>
      <c r="D984" s="42"/>
      <c r="E984" s="43"/>
      <c r="F984" s="44"/>
    </row>
    <row r="985" spans="3:6" ht="14.1" customHeight="1" x14ac:dyDescent="0.2">
      <c r="C985" s="41"/>
      <c r="D985" s="42"/>
      <c r="E985" s="43"/>
      <c r="F985" s="44"/>
    </row>
    <row r="986" spans="3:6" ht="14.1" customHeight="1" x14ac:dyDescent="0.2">
      <c r="C986" s="41"/>
      <c r="D986" s="42"/>
      <c r="E986" s="43"/>
      <c r="F986" s="44"/>
    </row>
    <row r="987" spans="3:6" ht="14.1" customHeight="1" x14ac:dyDescent="0.2">
      <c r="C987" s="41"/>
      <c r="D987" s="42"/>
      <c r="E987" s="43"/>
      <c r="F987" s="44"/>
    </row>
    <row r="988" spans="3:6" ht="14.1" customHeight="1" x14ac:dyDescent="0.2">
      <c r="C988" s="41"/>
      <c r="D988" s="42"/>
      <c r="E988" s="43"/>
      <c r="F988" s="44"/>
    </row>
    <row r="989" spans="3:6" ht="14.1" customHeight="1" x14ac:dyDescent="0.2">
      <c r="C989" s="41"/>
      <c r="D989" s="42"/>
      <c r="E989" s="43"/>
      <c r="F989" s="44"/>
    </row>
    <row r="990" spans="3:6" ht="14.1" customHeight="1" x14ac:dyDescent="0.2">
      <c r="C990" s="41"/>
      <c r="D990" s="42"/>
      <c r="E990" s="43"/>
      <c r="F990" s="44"/>
    </row>
    <row r="991" spans="3:6" ht="14.1" customHeight="1" x14ac:dyDescent="0.2">
      <c r="C991" s="41"/>
      <c r="D991" s="42"/>
      <c r="E991" s="43"/>
      <c r="F991" s="44"/>
    </row>
    <row r="992" spans="3:6" ht="14.1" customHeight="1" x14ac:dyDescent="0.2">
      <c r="C992" s="41"/>
      <c r="D992" s="42"/>
      <c r="E992" s="43"/>
      <c r="F992" s="44"/>
    </row>
    <row r="993" spans="3:6" ht="14.1" customHeight="1" x14ac:dyDescent="0.2">
      <c r="C993" s="41"/>
      <c r="D993" s="42"/>
      <c r="E993" s="43"/>
      <c r="F993" s="44"/>
    </row>
    <row r="994" spans="3:6" ht="14.1" customHeight="1" x14ac:dyDescent="0.2">
      <c r="C994" s="41"/>
      <c r="D994" s="42"/>
      <c r="E994" s="43"/>
      <c r="F994" s="44"/>
    </row>
    <row r="995" spans="3:6" ht="14.1" customHeight="1" x14ac:dyDescent="0.2">
      <c r="C995" s="41"/>
      <c r="D995" s="42"/>
      <c r="E995" s="43"/>
      <c r="F995" s="44"/>
    </row>
    <row r="996" spans="3:6" ht="14.1" customHeight="1" x14ac:dyDescent="0.2">
      <c r="C996" s="41"/>
      <c r="D996" s="42"/>
      <c r="E996" s="43"/>
      <c r="F996" s="44"/>
    </row>
    <row r="997" spans="3:6" ht="14.1" customHeight="1" x14ac:dyDescent="0.2">
      <c r="C997" s="41"/>
      <c r="D997" s="42"/>
      <c r="E997" s="43"/>
      <c r="F997" s="44"/>
    </row>
    <row r="998" spans="3:6" ht="14.1" customHeight="1" x14ac:dyDescent="0.2">
      <c r="C998" s="41"/>
      <c r="D998" s="42"/>
      <c r="E998" s="43"/>
      <c r="F998" s="44"/>
    </row>
    <row r="999" spans="3:6" ht="14.1" customHeight="1" x14ac:dyDescent="0.2">
      <c r="C999" s="41"/>
      <c r="D999" s="42"/>
      <c r="E999" s="43"/>
      <c r="F999" s="44"/>
    </row>
    <row r="1000" spans="3:6" ht="14.1" customHeight="1" x14ac:dyDescent="0.2">
      <c r="C1000" s="41"/>
      <c r="D1000" s="42"/>
      <c r="E1000" s="43"/>
      <c r="F1000" s="44"/>
    </row>
    <row r="1001" spans="3:6" ht="14.1" customHeight="1" x14ac:dyDescent="0.2">
      <c r="C1001" s="41"/>
      <c r="D1001" s="42"/>
      <c r="E1001" s="43"/>
      <c r="F1001" s="44"/>
    </row>
    <row r="1002" spans="3:6" ht="14.1" customHeight="1" x14ac:dyDescent="0.2">
      <c r="C1002" s="41"/>
      <c r="D1002" s="42"/>
      <c r="E1002" s="43"/>
      <c r="F1002" s="44"/>
    </row>
    <row r="1003" spans="3:6" ht="14.1" customHeight="1" x14ac:dyDescent="0.2">
      <c r="C1003" s="41"/>
      <c r="D1003" s="42"/>
      <c r="E1003" s="43"/>
      <c r="F1003" s="44"/>
    </row>
    <row r="1004" spans="3:6" ht="14.1" customHeight="1" x14ac:dyDescent="0.2">
      <c r="C1004" s="41"/>
      <c r="D1004" s="42"/>
      <c r="E1004" s="43"/>
      <c r="F1004" s="44"/>
    </row>
    <row r="1005" spans="3:6" ht="14.1" customHeight="1" x14ac:dyDescent="0.2">
      <c r="C1005" s="41"/>
      <c r="D1005" s="42"/>
      <c r="E1005" s="43"/>
      <c r="F1005" s="44"/>
    </row>
    <row r="1006" spans="3:6" ht="14.1" customHeight="1" x14ac:dyDescent="0.2">
      <c r="C1006" s="41"/>
      <c r="D1006" s="42"/>
      <c r="E1006" s="43"/>
      <c r="F1006" s="44"/>
    </row>
    <row r="1007" spans="3:6" ht="14.1" customHeight="1" x14ac:dyDescent="0.2">
      <c r="C1007" s="41"/>
      <c r="D1007" s="42"/>
      <c r="E1007" s="43"/>
      <c r="F1007" s="44"/>
    </row>
    <row r="1008" spans="3:6" ht="14.1" customHeight="1" x14ac:dyDescent="0.2">
      <c r="C1008" s="41"/>
      <c r="D1008" s="42"/>
      <c r="E1008" s="43"/>
      <c r="F1008" s="44"/>
    </row>
    <row r="1009" spans="3:6" ht="14.1" customHeight="1" x14ac:dyDescent="0.2">
      <c r="C1009" s="41"/>
      <c r="D1009" s="42"/>
      <c r="E1009" s="43"/>
      <c r="F1009" s="44"/>
    </row>
    <row r="1010" spans="3:6" ht="14.1" customHeight="1" x14ac:dyDescent="0.2">
      <c r="C1010" s="41"/>
      <c r="D1010" s="42"/>
      <c r="E1010" s="43"/>
      <c r="F1010" s="44"/>
    </row>
    <row r="1011" spans="3:6" ht="14.1" customHeight="1" x14ac:dyDescent="0.2">
      <c r="C1011" s="41"/>
      <c r="D1011" s="42"/>
      <c r="E1011" s="43"/>
      <c r="F1011" s="44"/>
    </row>
    <row r="1012" spans="3:6" ht="14.1" customHeight="1" x14ac:dyDescent="0.2">
      <c r="C1012" s="41"/>
      <c r="D1012" s="42"/>
      <c r="E1012" s="43"/>
      <c r="F1012" s="44"/>
    </row>
    <row r="1013" spans="3:6" ht="14.1" customHeight="1" x14ac:dyDescent="0.2">
      <c r="C1013" s="41"/>
      <c r="D1013" s="42"/>
      <c r="E1013" s="43"/>
      <c r="F1013" s="44"/>
    </row>
    <row r="1014" spans="3:6" ht="14.1" customHeight="1" x14ac:dyDescent="0.2">
      <c r="C1014" s="41"/>
      <c r="D1014" s="42"/>
      <c r="E1014" s="43"/>
      <c r="F1014" s="44"/>
    </row>
    <row r="1015" spans="3:6" ht="14.1" customHeight="1" x14ac:dyDescent="0.2">
      <c r="C1015" s="41"/>
      <c r="D1015" s="42"/>
      <c r="E1015" s="43"/>
      <c r="F1015" s="44"/>
    </row>
    <row r="1016" spans="3:6" ht="14.1" customHeight="1" x14ac:dyDescent="0.2">
      <c r="C1016" s="41"/>
      <c r="D1016" s="42"/>
      <c r="E1016" s="43"/>
      <c r="F1016" s="44"/>
    </row>
    <row r="1017" spans="3:6" ht="14.1" customHeight="1" x14ac:dyDescent="0.2">
      <c r="C1017" s="41"/>
      <c r="D1017" s="42"/>
      <c r="E1017" s="43"/>
      <c r="F1017" s="44"/>
    </row>
    <row r="1018" spans="3:6" ht="14.1" customHeight="1" x14ac:dyDescent="0.2">
      <c r="C1018" s="41"/>
      <c r="D1018" s="42"/>
      <c r="E1018" s="43"/>
      <c r="F1018" s="44"/>
    </row>
    <row r="1019" spans="3:6" ht="14.1" customHeight="1" x14ac:dyDescent="0.2">
      <c r="C1019" s="41"/>
      <c r="D1019" s="42"/>
      <c r="E1019" s="43"/>
      <c r="F1019" s="44"/>
    </row>
    <row r="1020" spans="3:6" ht="14.1" customHeight="1" x14ac:dyDescent="0.2">
      <c r="C1020" s="41"/>
      <c r="D1020" s="42"/>
      <c r="E1020" s="43"/>
      <c r="F1020" s="44"/>
    </row>
    <row r="1021" spans="3:6" ht="14.1" customHeight="1" x14ac:dyDescent="0.2">
      <c r="C1021" s="41"/>
      <c r="D1021" s="42"/>
      <c r="E1021" s="43"/>
      <c r="F1021" s="44"/>
    </row>
    <row r="1022" spans="3:6" ht="14.1" customHeight="1" x14ac:dyDescent="0.2">
      <c r="C1022" s="41"/>
      <c r="D1022" s="42"/>
      <c r="E1022" s="43"/>
      <c r="F1022" s="44"/>
    </row>
    <row r="1023" spans="3:6" ht="14.1" customHeight="1" x14ac:dyDescent="0.2">
      <c r="C1023" s="41"/>
      <c r="D1023" s="42"/>
      <c r="E1023" s="43"/>
      <c r="F1023" s="44"/>
    </row>
    <row r="1024" spans="3:6" ht="14.1" customHeight="1" x14ac:dyDescent="0.2">
      <c r="C1024" s="41"/>
      <c r="D1024" s="42"/>
      <c r="E1024" s="43"/>
      <c r="F1024" s="44"/>
    </row>
    <row r="1025" spans="3:6" ht="14.1" customHeight="1" x14ac:dyDescent="0.2">
      <c r="C1025" s="41"/>
      <c r="D1025" s="42"/>
      <c r="E1025" s="43"/>
      <c r="F1025" s="44"/>
    </row>
    <row r="1026" spans="3:6" ht="14.1" customHeight="1" x14ac:dyDescent="0.2">
      <c r="C1026" s="41"/>
      <c r="D1026" s="42"/>
      <c r="E1026" s="43"/>
      <c r="F1026" s="44"/>
    </row>
    <row r="1027" spans="3:6" ht="14.1" customHeight="1" x14ac:dyDescent="0.2">
      <c r="C1027" s="41"/>
      <c r="D1027" s="42"/>
      <c r="E1027" s="43"/>
      <c r="F1027" s="44"/>
    </row>
    <row r="1028" spans="3:6" ht="14.1" customHeight="1" x14ac:dyDescent="0.2">
      <c r="C1028" s="41"/>
      <c r="D1028" s="42"/>
      <c r="E1028" s="43"/>
      <c r="F1028" s="44"/>
    </row>
    <row r="1029" spans="3:6" ht="14.1" customHeight="1" x14ac:dyDescent="0.2">
      <c r="C1029" s="41"/>
      <c r="D1029" s="42"/>
      <c r="E1029" s="43"/>
      <c r="F1029" s="44"/>
    </row>
    <row r="1030" spans="3:6" ht="14.1" customHeight="1" x14ac:dyDescent="0.2">
      <c r="C1030" s="41"/>
      <c r="D1030" s="42"/>
      <c r="E1030" s="43"/>
      <c r="F1030" s="44"/>
    </row>
    <row r="1031" spans="3:6" ht="14.1" customHeight="1" x14ac:dyDescent="0.2">
      <c r="C1031" s="41"/>
      <c r="D1031" s="42"/>
      <c r="E1031" s="43"/>
      <c r="F1031" s="44"/>
    </row>
    <row r="1032" spans="3:6" ht="14.1" customHeight="1" x14ac:dyDescent="0.2">
      <c r="C1032" s="41"/>
      <c r="D1032" s="42"/>
      <c r="E1032" s="43"/>
      <c r="F1032" s="44"/>
    </row>
    <row r="1033" spans="3:6" ht="14.1" customHeight="1" x14ac:dyDescent="0.2">
      <c r="C1033" s="41"/>
      <c r="D1033" s="42"/>
      <c r="E1033" s="43"/>
      <c r="F1033" s="44"/>
    </row>
    <row r="1034" spans="3:6" ht="14.1" customHeight="1" x14ac:dyDescent="0.2">
      <c r="C1034" s="41"/>
      <c r="D1034" s="42"/>
      <c r="E1034" s="43"/>
      <c r="F1034" s="44"/>
    </row>
    <row r="1035" spans="3:6" ht="14.1" customHeight="1" x14ac:dyDescent="0.2">
      <c r="C1035" s="41"/>
      <c r="D1035" s="42"/>
      <c r="E1035" s="43"/>
      <c r="F1035" s="44"/>
    </row>
    <row r="1036" spans="3:6" ht="14.1" customHeight="1" x14ac:dyDescent="0.2">
      <c r="C1036" s="41"/>
      <c r="D1036" s="42"/>
      <c r="E1036" s="43"/>
      <c r="F1036" s="44"/>
    </row>
    <row r="1037" spans="3:6" ht="14.1" customHeight="1" x14ac:dyDescent="0.2">
      <c r="C1037" s="41"/>
      <c r="D1037" s="42"/>
      <c r="E1037" s="43"/>
      <c r="F1037" s="44"/>
    </row>
    <row r="1038" spans="3:6" ht="14.1" customHeight="1" x14ac:dyDescent="0.2">
      <c r="C1038" s="41"/>
      <c r="D1038" s="42"/>
      <c r="E1038" s="43"/>
      <c r="F1038" s="44"/>
    </row>
    <row r="1039" spans="3:6" ht="14.1" customHeight="1" x14ac:dyDescent="0.2">
      <c r="C1039" s="41"/>
      <c r="D1039" s="42"/>
      <c r="E1039" s="43"/>
      <c r="F1039" s="44"/>
    </row>
    <row r="1040" spans="3:6" ht="14.1" customHeight="1" x14ac:dyDescent="0.2">
      <c r="C1040" s="41"/>
      <c r="D1040" s="42"/>
      <c r="E1040" s="43"/>
      <c r="F1040" s="44"/>
    </row>
    <row r="1041" spans="3:6" ht="14.1" customHeight="1" x14ac:dyDescent="0.2">
      <c r="C1041" s="41"/>
      <c r="D1041" s="42"/>
      <c r="E1041" s="43"/>
      <c r="F1041" s="44"/>
    </row>
    <row r="1042" spans="3:6" ht="14.1" customHeight="1" x14ac:dyDescent="0.2">
      <c r="C1042" s="41"/>
      <c r="D1042" s="42"/>
      <c r="E1042" s="43"/>
      <c r="F1042" s="44"/>
    </row>
    <row r="1043" spans="3:6" ht="14.1" customHeight="1" x14ac:dyDescent="0.2">
      <c r="C1043" s="41"/>
      <c r="D1043" s="42"/>
      <c r="E1043" s="43"/>
    </row>
  </sheetData>
  <mergeCells count="119">
    <mergeCell ref="A115:D115"/>
    <mergeCell ref="A104:C104"/>
    <mergeCell ref="A105:E105"/>
    <mergeCell ref="B106:D106"/>
    <mergeCell ref="B107:D107"/>
    <mergeCell ref="B108:D108"/>
    <mergeCell ref="A112:D112"/>
    <mergeCell ref="A114:D114"/>
    <mergeCell ref="B109:D109"/>
    <mergeCell ref="B113:D113"/>
    <mergeCell ref="A34:C34"/>
    <mergeCell ref="B35:C35"/>
    <mergeCell ref="A29:C29"/>
    <mergeCell ref="B30:C30"/>
    <mergeCell ref="B31:C31"/>
    <mergeCell ref="B36:C36"/>
    <mergeCell ref="B111:D111"/>
    <mergeCell ref="B101:C101"/>
    <mergeCell ref="B102:C102"/>
    <mergeCell ref="B110:D110"/>
    <mergeCell ref="A99:A102"/>
    <mergeCell ref="B99:C99"/>
    <mergeCell ref="B100:C100"/>
    <mergeCell ref="B40:C40"/>
    <mergeCell ref="B41:C41"/>
    <mergeCell ref="B45:D45"/>
    <mergeCell ref="B46:D46"/>
    <mergeCell ref="B47:D47"/>
    <mergeCell ref="B48:D48"/>
    <mergeCell ref="B49:D49"/>
    <mergeCell ref="B50:D50"/>
    <mergeCell ref="A52:D52"/>
    <mergeCell ref="B37:C37"/>
    <mergeCell ref="B38:C38"/>
    <mergeCell ref="B39:C39"/>
    <mergeCell ref="A2:E2"/>
    <mergeCell ref="A3:E3"/>
    <mergeCell ref="A4:E4"/>
    <mergeCell ref="B6:C6"/>
    <mergeCell ref="D6:E6"/>
    <mergeCell ref="B5:C5"/>
    <mergeCell ref="D10:E10"/>
    <mergeCell ref="B16:C16"/>
    <mergeCell ref="D16:E16"/>
    <mergeCell ref="B15:C15"/>
    <mergeCell ref="A13:E13"/>
    <mergeCell ref="D15:E15"/>
    <mergeCell ref="B14:C14"/>
    <mergeCell ref="D14:E14"/>
    <mergeCell ref="A9:E9"/>
    <mergeCell ref="B11:C11"/>
    <mergeCell ref="D11:E11"/>
    <mergeCell ref="A12:E12"/>
    <mergeCell ref="B10:C10"/>
    <mergeCell ref="D5:E5"/>
    <mergeCell ref="D8:E8"/>
    <mergeCell ref="B8:C8"/>
    <mergeCell ref="D17:E17"/>
    <mergeCell ref="A19:E19"/>
    <mergeCell ref="B20:C20"/>
    <mergeCell ref="B21:C21"/>
    <mergeCell ref="B22:C22"/>
    <mergeCell ref="B18:C18"/>
    <mergeCell ref="D18:E18"/>
    <mergeCell ref="B17:C17"/>
    <mergeCell ref="B7:C7"/>
    <mergeCell ref="D7:E7"/>
    <mergeCell ref="B23:C23"/>
    <mergeCell ref="B66:C66"/>
    <mergeCell ref="B63:C63"/>
    <mergeCell ref="B76:C76"/>
    <mergeCell ref="B75:C75"/>
    <mergeCell ref="B72:C72"/>
    <mergeCell ref="B24:C24"/>
    <mergeCell ref="B42:C42"/>
    <mergeCell ref="A43:C43"/>
    <mergeCell ref="A44:C44"/>
    <mergeCell ref="A32:C32"/>
    <mergeCell ref="B25:C25"/>
    <mergeCell ref="B26:C26"/>
    <mergeCell ref="A27:D27"/>
    <mergeCell ref="A28:E28"/>
    <mergeCell ref="A54:D54"/>
    <mergeCell ref="B55:D55"/>
    <mergeCell ref="B56:D56"/>
    <mergeCell ref="B57:D57"/>
    <mergeCell ref="B58:D58"/>
    <mergeCell ref="A60:E60"/>
    <mergeCell ref="B51:D51"/>
    <mergeCell ref="B62:C62"/>
    <mergeCell ref="B64:C64"/>
    <mergeCell ref="B98:C98"/>
    <mergeCell ref="B92:D92"/>
    <mergeCell ref="B90:D90"/>
    <mergeCell ref="B91:D91"/>
    <mergeCell ref="B89:D89"/>
    <mergeCell ref="A80:C80"/>
    <mergeCell ref="B73:C73"/>
    <mergeCell ref="B74:C74"/>
    <mergeCell ref="B71:C71"/>
    <mergeCell ref="A83:D83"/>
    <mergeCell ref="B84:D84"/>
    <mergeCell ref="B85:D85"/>
    <mergeCell ref="B86:D86"/>
    <mergeCell ref="A88:E88"/>
    <mergeCell ref="A77:C77"/>
    <mergeCell ref="B78:C78"/>
    <mergeCell ref="B79:C79"/>
    <mergeCell ref="B65:C65"/>
    <mergeCell ref="A82:E82"/>
    <mergeCell ref="B96:C96"/>
    <mergeCell ref="A93:D93"/>
    <mergeCell ref="A95:E95"/>
    <mergeCell ref="B97:C97"/>
    <mergeCell ref="A53:E53"/>
    <mergeCell ref="A67:C67"/>
    <mergeCell ref="B61:C61"/>
    <mergeCell ref="A69:E69"/>
    <mergeCell ref="B70:C70"/>
  </mergeCells>
  <phoneticPr fontId="16" type="noConversion"/>
  <printOptions horizontalCentered="1"/>
  <pageMargins left="0.70866141732283461" right="0.70866141732283461" top="0.74803149606299213" bottom="0.74803149606299213" header="0.31496062992125984" footer="0.31496062992125984"/>
  <pageSetup paperSize="9" scale="80" fitToHeight="2" orientation="portrait" r:id="rId1"/>
  <headerFooter alignWithMargins="0"/>
  <rowBreaks count="2" manualBreakCount="2">
    <brk id="43" max="4" man="1"/>
    <brk id="94" max="4" man="1"/>
  </rowBreaks>
  <ignoredErrors>
    <ignoredError sqref="E62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A2449-1E49-4CC0-B78D-0F5AFC99F26B}">
  <sheetPr>
    <pageSetUpPr fitToPage="1"/>
  </sheetPr>
  <dimension ref="B1:Q291"/>
  <sheetViews>
    <sheetView zoomScale="91" zoomScaleNormal="91" workbookViewId="0">
      <selection activeCell="B109" sqref="B109:D109"/>
    </sheetView>
  </sheetViews>
  <sheetFormatPr defaultRowHeight="15" x14ac:dyDescent="0.25"/>
  <cols>
    <col min="1" max="2" width="9.140625" style="75"/>
    <col min="3" max="3" width="38.5703125" style="75" customWidth="1"/>
    <col min="4" max="4" width="12.85546875" style="75" bestFit="1" customWidth="1"/>
    <col min="5" max="5" width="25.7109375" style="75" bestFit="1" customWidth="1"/>
    <col min="6" max="6" width="27.85546875" style="75" bestFit="1" customWidth="1"/>
    <col min="7" max="7" width="20.140625" style="75" bestFit="1" customWidth="1"/>
    <col min="8" max="8" width="28" style="75" bestFit="1" customWidth="1"/>
    <col min="9" max="9" width="16.85546875" style="75" customWidth="1"/>
    <col min="10" max="10" width="13.7109375" style="75" customWidth="1"/>
    <col min="11" max="11" width="15.140625" style="75" customWidth="1"/>
    <col min="12" max="13" width="16.85546875" style="75" customWidth="1"/>
    <col min="14" max="17" width="14.28515625" style="75" customWidth="1"/>
    <col min="18" max="16384" width="9.140625" style="75"/>
  </cols>
  <sheetData>
    <row r="1" spans="2:13" ht="15.75" thickBot="1" x14ac:dyDescent="0.3"/>
    <row r="2" spans="2:13" ht="21.75" customHeight="1" thickBot="1" x14ac:dyDescent="0.3">
      <c r="B2" s="511" t="s">
        <v>352</v>
      </c>
      <c r="C2" s="512"/>
      <c r="D2" s="512"/>
      <c r="E2" s="512"/>
      <c r="F2" s="512"/>
      <c r="G2" s="512"/>
      <c r="H2" s="512"/>
      <c r="I2" s="512"/>
      <c r="J2" s="512"/>
      <c r="K2" s="512"/>
      <c r="L2" s="512"/>
      <c r="M2" s="513"/>
    </row>
    <row r="3" spans="2:13" ht="51.75" customHeight="1" thickBot="1" x14ac:dyDescent="0.3">
      <c r="B3" s="435" t="s">
        <v>265</v>
      </c>
      <c r="C3" s="436"/>
      <c r="D3" s="106" t="s">
        <v>175</v>
      </c>
      <c r="E3" s="106" t="s">
        <v>392</v>
      </c>
      <c r="F3" s="106" t="s">
        <v>393</v>
      </c>
      <c r="G3" s="106" t="s">
        <v>394</v>
      </c>
      <c r="H3" s="107" t="s">
        <v>174</v>
      </c>
      <c r="I3" s="108" t="s">
        <v>173</v>
      </c>
      <c r="J3" s="108" t="s">
        <v>264</v>
      </c>
      <c r="K3" s="111" t="s">
        <v>171</v>
      </c>
      <c r="L3" s="109" t="s">
        <v>170</v>
      </c>
      <c r="M3" s="110" t="s">
        <v>351</v>
      </c>
    </row>
    <row r="4" spans="2:13" x14ac:dyDescent="0.25">
      <c r="B4" s="365">
        <v>1</v>
      </c>
      <c r="C4" s="499" t="s">
        <v>350</v>
      </c>
      <c r="D4" s="496" t="s">
        <v>347</v>
      </c>
      <c r="E4" s="499">
        <v>24</v>
      </c>
      <c r="F4" s="499">
        <v>12</v>
      </c>
      <c r="G4" s="499">
        <f>SUM(E4:F6)</f>
        <v>36</v>
      </c>
      <c r="H4" s="112" t="s">
        <v>215</v>
      </c>
      <c r="I4" s="113">
        <v>8.9</v>
      </c>
      <c r="J4" s="114">
        <f>I4*$G$4</f>
        <v>320.40000000000003</v>
      </c>
      <c r="K4" s="502">
        <f>AVERAGE(J4:J6)</f>
        <v>404.40000000000003</v>
      </c>
      <c r="L4" s="501" t="s">
        <v>384</v>
      </c>
      <c r="M4" s="505">
        <f>K4/24</f>
        <v>16.850000000000001</v>
      </c>
    </row>
    <row r="5" spans="2:13" x14ac:dyDescent="0.25">
      <c r="B5" s="331"/>
      <c r="C5" s="497"/>
      <c r="D5" s="497"/>
      <c r="E5" s="497"/>
      <c r="F5" s="497"/>
      <c r="G5" s="497"/>
      <c r="H5" s="115" t="s">
        <v>349</v>
      </c>
      <c r="I5" s="116">
        <v>10.9</v>
      </c>
      <c r="J5" s="117">
        <f>I5*$G$4</f>
        <v>392.40000000000003</v>
      </c>
      <c r="K5" s="503"/>
      <c r="L5" s="340"/>
      <c r="M5" s="506"/>
    </row>
    <row r="6" spans="2:13" ht="15.75" thickBot="1" x14ac:dyDescent="0.3">
      <c r="B6" s="362"/>
      <c r="C6" s="498"/>
      <c r="D6" s="498"/>
      <c r="E6" s="498"/>
      <c r="F6" s="498"/>
      <c r="G6" s="498"/>
      <c r="H6" s="118" t="s">
        <v>251</v>
      </c>
      <c r="I6" s="119">
        <v>13.9</v>
      </c>
      <c r="J6" s="120">
        <f>I6*$G$4</f>
        <v>500.40000000000003</v>
      </c>
      <c r="K6" s="504"/>
      <c r="L6" s="341"/>
      <c r="M6" s="507"/>
    </row>
    <row r="7" spans="2:13" ht="19.5" customHeight="1" x14ac:dyDescent="0.25">
      <c r="B7" s="365">
        <v>2</v>
      </c>
      <c r="C7" s="496" t="s">
        <v>348</v>
      </c>
      <c r="D7" s="496" t="s">
        <v>347</v>
      </c>
      <c r="E7" s="496">
        <v>24</v>
      </c>
      <c r="F7" s="496">
        <v>12</v>
      </c>
      <c r="G7" s="499">
        <f>SUM(E7:F9)</f>
        <v>36</v>
      </c>
      <c r="H7" s="121" t="s">
        <v>346</v>
      </c>
      <c r="I7" s="113">
        <v>12.3</v>
      </c>
      <c r="J7" s="114">
        <f>I7*$G$7</f>
        <v>442.8</v>
      </c>
      <c r="K7" s="502">
        <f t="shared" ref="K7" si="0">AVERAGE(J7:J9)</f>
        <v>529.19999999999993</v>
      </c>
      <c r="L7" s="501" t="s">
        <v>384</v>
      </c>
      <c r="M7" s="505">
        <f t="shared" ref="M7" si="1">K7/24</f>
        <v>22.049999999999997</v>
      </c>
    </row>
    <row r="8" spans="2:13" ht="19.5" customHeight="1" x14ac:dyDescent="0.25">
      <c r="B8" s="331"/>
      <c r="C8" s="497"/>
      <c r="D8" s="497"/>
      <c r="E8" s="508"/>
      <c r="F8" s="508"/>
      <c r="G8" s="497"/>
      <c r="H8" s="122" t="s">
        <v>270</v>
      </c>
      <c r="I8" s="116">
        <v>15.9</v>
      </c>
      <c r="J8" s="117">
        <f>I8*$G$7</f>
        <v>572.4</v>
      </c>
      <c r="K8" s="503"/>
      <c r="L8" s="340"/>
      <c r="M8" s="506"/>
    </row>
    <row r="9" spans="2:13" ht="19.5" customHeight="1" thickBot="1" x14ac:dyDescent="0.3">
      <c r="B9" s="362"/>
      <c r="C9" s="498"/>
      <c r="D9" s="498"/>
      <c r="E9" s="510"/>
      <c r="F9" s="510"/>
      <c r="G9" s="498"/>
      <c r="H9" s="123" t="s">
        <v>146</v>
      </c>
      <c r="I9" s="119">
        <v>15.9</v>
      </c>
      <c r="J9" s="120">
        <f>I9*$G$7</f>
        <v>572.4</v>
      </c>
      <c r="K9" s="504"/>
      <c r="L9" s="341"/>
      <c r="M9" s="507"/>
    </row>
    <row r="10" spans="2:13" x14ac:dyDescent="0.25">
      <c r="B10" s="365">
        <v>3</v>
      </c>
      <c r="C10" s="499" t="s">
        <v>345</v>
      </c>
      <c r="D10" s="496" t="s">
        <v>344</v>
      </c>
      <c r="E10" s="499">
        <v>3</v>
      </c>
      <c r="F10" s="499">
        <v>1</v>
      </c>
      <c r="G10" s="499">
        <f>SUM(E10:F12)</f>
        <v>4</v>
      </c>
      <c r="H10" s="121" t="s">
        <v>220</v>
      </c>
      <c r="I10" s="113">
        <v>8.25</v>
      </c>
      <c r="J10" s="114">
        <f>I10*$G$10</f>
        <v>33</v>
      </c>
      <c r="K10" s="502">
        <f t="shared" ref="K10" si="2">AVERAGE(J10:J12)</f>
        <v>42.866666666666667</v>
      </c>
      <c r="L10" s="501" t="s">
        <v>384</v>
      </c>
      <c r="M10" s="505">
        <f t="shared" ref="M10" si="3">K10/24</f>
        <v>1.7861111111111112</v>
      </c>
    </row>
    <row r="11" spans="2:13" x14ac:dyDescent="0.25">
      <c r="B11" s="331"/>
      <c r="C11" s="497"/>
      <c r="D11" s="497"/>
      <c r="E11" s="497"/>
      <c r="F11" s="497"/>
      <c r="G11" s="497"/>
      <c r="H11" s="122" t="s">
        <v>154</v>
      </c>
      <c r="I11" s="116">
        <v>11.9</v>
      </c>
      <c r="J11" s="117">
        <f>I11*$G$10</f>
        <v>47.6</v>
      </c>
      <c r="K11" s="503"/>
      <c r="L11" s="340"/>
      <c r="M11" s="506"/>
    </row>
    <row r="12" spans="2:13" ht="15.75" thickBot="1" x14ac:dyDescent="0.3">
      <c r="B12" s="332"/>
      <c r="C12" s="500"/>
      <c r="D12" s="500"/>
      <c r="E12" s="500"/>
      <c r="F12" s="500"/>
      <c r="G12" s="500"/>
      <c r="H12" s="124" t="s">
        <v>343</v>
      </c>
      <c r="I12" s="125">
        <v>12</v>
      </c>
      <c r="J12" s="120">
        <f>I12*$G$10</f>
        <v>48</v>
      </c>
      <c r="K12" s="504"/>
      <c r="L12" s="341"/>
      <c r="M12" s="507"/>
    </row>
    <row r="13" spans="2:13" ht="17.25" customHeight="1" x14ac:dyDescent="0.25">
      <c r="B13" s="365">
        <v>4</v>
      </c>
      <c r="C13" s="496" t="s">
        <v>342</v>
      </c>
      <c r="D13" s="496" t="s">
        <v>341</v>
      </c>
      <c r="E13" s="499">
        <v>1</v>
      </c>
      <c r="F13" s="499">
        <v>1</v>
      </c>
      <c r="G13" s="499">
        <f>SUM(E13:F15)</f>
        <v>2</v>
      </c>
      <c r="H13" s="121" t="s">
        <v>294</v>
      </c>
      <c r="I13" s="113">
        <v>15.18</v>
      </c>
      <c r="J13" s="126">
        <f>I13*G13</f>
        <v>30.36</v>
      </c>
      <c r="K13" s="502">
        <f t="shared" ref="K13" si="4">AVERAGE(J13:J15)</f>
        <v>34.72</v>
      </c>
      <c r="L13" s="501" t="s">
        <v>384</v>
      </c>
      <c r="M13" s="505">
        <f t="shared" ref="M13" si="5">K13/24</f>
        <v>1.4466666666666665</v>
      </c>
    </row>
    <row r="14" spans="2:13" ht="18" customHeight="1" x14ac:dyDescent="0.25">
      <c r="B14" s="331"/>
      <c r="C14" s="497"/>
      <c r="D14" s="497"/>
      <c r="E14" s="497"/>
      <c r="F14" s="497"/>
      <c r="G14" s="497"/>
      <c r="H14" s="122" t="s">
        <v>340</v>
      </c>
      <c r="I14" s="116">
        <v>16.2</v>
      </c>
      <c r="J14" s="117">
        <f>I14*G13</f>
        <v>32.4</v>
      </c>
      <c r="K14" s="503"/>
      <c r="L14" s="340"/>
      <c r="M14" s="506"/>
    </row>
    <row r="15" spans="2:13" ht="15.75" thickBot="1" x14ac:dyDescent="0.3">
      <c r="B15" s="332"/>
      <c r="C15" s="500"/>
      <c r="D15" s="500"/>
      <c r="E15" s="500"/>
      <c r="F15" s="500"/>
      <c r="G15" s="500"/>
      <c r="H15" s="124" t="s">
        <v>154</v>
      </c>
      <c r="I15" s="125">
        <v>20.7</v>
      </c>
      <c r="J15" s="127">
        <f>I15*G13</f>
        <v>41.4</v>
      </c>
      <c r="K15" s="504"/>
      <c r="L15" s="341"/>
      <c r="M15" s="507"/>
    </row>
    <row r="16" spans="2:13" x14ac:dyDescent="0.25">
      <c r="B16" s="365">
        <v>5</v>
      </c>
      <c r="C16" s="499" t="s">
        <v>339</v>
      </c>
      <c r="D16" s="496" t="s">
        <v>338</v>
      </c>
      <c r="E16" s="499">
        <v>2</v>
      </c>
      <c r="F16" s="499">
        <v>1</v>
      </c>
      <c r="G16" s="499">
        <f>SUM(E16:F18)</f>
        <v>3</v>
      </c>
      <c r="H16" s="121" t="s">
        <v>294</v>
      </c>
      <c r="I16" s="113">
        <v>1.96</v>
      </c>
      <c r="J16" s="126">
        <f>I16*G16</f>
        <v>5.88</v>
      </c>
      <c r="K16" s="502">
        <f t="shared" ref="K16" si="6">AVERAGE(J16:J18)</f>
        <v>6.8999999999999995</v>
      </c>
      <c r="L16" s="501" t="s">
        <v>384</v>
      </c>
      <c r="M16" s="505">
        <f t="shared" ref="M16" si="7">K16/24</f>
        <v>0.28749999999999998</v>
      </c>
    </row>
    <row r="17" spans="2:13" x14ac:dyDescent="0.25">
      <c r="B17" s="331"/>
      <c r="C17" s="497"/>
      <c r="D17" s="497"/>
      <c r="E17" s="497"/>
      <c r="F17" s="497"/>
      <c r="G17" s="497"/>
      <c r="H17" s="122" t="s">
        <v>277</v>
      </c>
      <c r="I17" s="116">
        <v>2.4700000000000002</v>
      </c>
      <c r="J17" s="117">
        <f>I17*G16</f>
        <v>7.41</v>
      </c>
      <c r="K17" s="503"/>
      <c r="L17" s="340"/>
      <c r="M17" s="506"/>
    </row>
    <row r="18" spans="2:13" ht="15.75" thickBot="1" x14ac:dyDescent="0.3">
      <c r="B18" s="332"/>
      <c r="C18" s="500"/>
      <c r="D18" s="500"/>
      <c r="E18" s="500"/>
      <c r="F18" s="500"/>
      <c r="G18" s="500"/>
      <c r="H18" s="124" t="s">
        <v>270</v>
      </c>
      <c r="I18" s="116">
        <v>2.4700000000000002</v>
      </c>
      <c r="J18" s="127">
        <f>I18*G16</f>
        <v>7.41</v>
      </c>
      <c r="K18" s="504"/>
      <c r="L18" s="341"/>
      <c r="M18" s="507"/>
    </row>
    <row r="19" spans="2:13" x14ac:dyDescent="0.25">
      <c r="B19" s="365">
        <v>6</v>
      </c>
      <c r="C19" s="499" t="s">
        <v>337</v>
      </c>
      <c r="D19" s="496" t="s">
        <v>336</v>
      </c>
      <c r="E19" s="499">
        <v>2</v>
      </c>
      <c r="F19" s="499">
        <v>1</v>
      </c>
      <c r="G19" s="499">
        <f>SUM(E19:F21)</f>
        <v>3</v>
      </c>
      <c r="H19" s="121" t="s">
        <v>220</v>
      </c>
      <c r="I19" s="113">
        <v>5.07</v>
      </c>
      <c r="J19" s="126">
        <f>I19*G19</f>
        <v>15.21</v>
      </c>
      <c r="K19" s="502">
        <f t="shared" ref="K19" si="8">AVERAGE(J19:J21)</f>
        <v>15.550000000000002</v>
      </c>
      <c r="L19" s="501" t="s">
        <v>384</v>
      </c>
      <c r="M19" s="505">
        <f t="shared" ref="M19" si="9">K19/24</f>
        <v>0.64791666666666681</v>
      </c>
    </row>
    <row r="20" spans="2:13" x14ac:dyDescent="0.25">
      <c r="B20" s="331"/>
      <c r="C20" s="497"/>
      <c r="D20" s="497"/>
      <c r="E20" s="497"/>
      <c r="F20" s="497"/>
      <c r="G20" s="497"/>
      <c r="H20" s="122" t="s">
        <v>294</v>
      </c>
      <c r="I20" s="116">
        <v>5.19</v>
      </c>
      <c r="J20" s="117">
        <f>I20*G19</f>
        <v>15.57</v>
      </c>
      <c r="K20" s="503"/>
      <c r="L20" s="340"/>
      <c r="M20" s="506"/>
    </row>
    <row r="21" spans="2:13" ht="15.75" thickBot="1" x14ac:dyDescent="0.3">
      <c r="B21" s="332"/>
      <c r="C21" s="500"/>
      <c r="D21" s="500"/>
      <c r="E21" s="500"/>
      <c r="F21" s="500"/>
      <c r="G21" s="500"/>
      <c r="H21" s="124" t="s">
        <v>332</v>
      </c>
      <c r="I21" s="128">
        <v>5.29</v>
      </c>
      <c r="J21" s="129">
        <f>I21*G19</f>
        <v>15.870000000000001</v>
      </c>
      <c r="K21" s="504"/>
      <c r="L21" s="341"/>
      <c r="M21" s="507"/>
    </row>
    <row r="22" spans="2:13" x14ac:dyDescent="0.25">
      <c r="B22" s="365">
        <v>7</v>
      </c>
      <c r="C22" s="499" t="s">
        <v>335</v>
      </c>
      <c r="D22" s="496" t="s">
        <v>334</v>
      </c>
      <c r="E22" s="499">
        <v>2</v>
      </c>
      <c r="F22" s="499">
        <v>1</v>
      </c>
      <c r="G22" s="499">
        <f>SUM(E22:F24)</f>
        <v>3</v>
      </c>
      <c r="H22" s="121" t="s">
        <v>277</v>
      </c>
      <c r="I22" s="113">
        <v>5.69</v>
      </c>
      <c r="J22" s="126">
        <f>I22*G22</f>
        <v>17.07</v>
      </c>
      <c r="K22" s="502">
        <f t="shared" ref="K22" si="10">AVERAGE(J22:J24)</f>
        <v>32.080000000000005</v>
      </c>
      <c r="L22" s="501" t="s">
        <v>384</v>
      </c>
      <c r="M22" s="505">
        <f t="shared" ref="M22" si="11">K22/24</f>
        <v>1.3366666666666669</v>
      </c>
    </row>
    <row r="23" spans="2:13" x14ac:dyDescent="0.25">
      <c r="B23" s="331"/>
      <c r="C23" s="497"/>
      <c r="D23" s="497"/>
      <c r="E23" s="497"/>
      <c r="F23" s="497"/>
      <c r="G23" s="497"/>
      <c r="H23" s="122" t="s">
        <v>333</v>
      </c>
      <c r="I23" s="116">
        <v>10.32</v>
      </c>
      <c r="J23" s="117">
        <f>I23*G22</f>
        <v>30.96</v>
      </c>
      <c r="K23" s="503"/>
      <c r="L23" s="340"/>
      <c r="M23" s="506"/>
    </row>
    <row r="24" spans="2:13" ht="15.75" thickBot="1" x14ac:dyDescent="0.3">
      <c r="B24" s="332"/>
      <c r="C24" s="500"/>
      <c r="D24" s="500"/>
      <c r="E24" s="500"/>
      <c r="F24" s="500"/>
      <c r="G24" s="500"/>
      <c r="H24" s="124" t="s">
        <v>332</v>
      </c>
      <c r="I24" s="125">
        <v>16.07</v>
      </c>
      <c r="J24" s="127">
        <f>I24*G22</f>
        <v>48.21</v>
      </c>
      <c r="K24" s="504"/>
      <c r="L24" s="341"/>
      <c r="M24" s="507"/>
    </row>
    <row r="25" spans="2:13" x14ac:dyDescent="0.25">
      <c r="B25" s="365">
        <v>8</v>
      </c>
      <c r="C25" s="496" t="s">
        <v>331</v>
      </c>
      <c r="D25" s="499" t="s">
        <v>240</v>
      </c>
      <c r="E25" s="499">
        <v>2</v>
      </c>
      <c r="F25" s="499">
        <v>1</v>
      </c>
      <c r="G25" s="499">
        <f>SUM(E25:F27)</f>
        <v>3</v>
      </c>
      <c r="H25" s="121" t="s">
        <v>300</v>
      </c>
      <c r="I25" s="113">
        <v>1.1100000000000001</v>
      </c>
      <c r="J25" s="126">
        <f>I25*G25</f>
        <v>3.33</v>
      </c>
      <c r="K25" s="502">
        <f t="shared" ref="K25" si="12">AVERAGE(J25:J27)</f>
        <v>3.9299999999999997</v>
      </c>
      <c r="L25" s="501" t="s">
        <v>384</v>
      </c>
      <c r="M25" s="505">
        <f t="shared" ref="M25" si="13">K25/24</f>
        <v>0.16374999999999998</v>
      </c>
    </row>
    <row r="26" spans="2:13" x14ac:dyDescent="0.25">
      <c r="B26" s="331"/>
      <c r="C26" s="497"/>
      <c r="D26" s="497"/>
      <c r="E26" s="497"/>
      <c r="F26" s="497"/>
      <c r="G26" s="497"/>
      <c r="H26" s="122" t="s">
        <v>279</v>
      </c>
      <c r="I26" s="116">
        <v>1.1299999999999999</v>
      </c>
      <c r="J26" s="117">
        <f>I26*G25</f>
        <v>3.3899999999999997</v>
      </c>
      <c r="K26" s="503"/>
      <c r="L26" s="340"/>
      <c r="M26" s="506"/>
    </row>
    <row r="27" spans="2:13" ht="15.75" thickBot="1" x14ac:dyDescent="0.3">
      <c r="B27" s="332"/>
      <c r="C27" s="500"/>
      <c r="D27" s="500"/>
      <c r="E27" s="500"/>
      <c r="F27" s="500"/>
      <c r="G27" s="500"/>
      <c r="H27" s="124" t="s">
        <v>270</v>
      </c>
      <c r="I27" s="128">
        <v>1.69</v>
      </c>
      <c r="J27" s="129">
        <f>I27*G25</f>
        <v>5.07</v>
      </c>
      <c r="K27" s="504"/>
      <c r="L27" s="341"/>
      <c r="M27" s="507"/>
    </row>
    <row r="28" spans="2:13" x14ac:dyDescent="0.25">
      <c r="B28" s="365">
        <v>9</v>
      </c>
      <c r="C28" s="496" t="s">
        <v>330</v>
      </c>
      <c r="D28" s="499" t="s">
        <v>240</v>
      </c>
      <c r="E28" s="499">
        <v>2</v>
      </c>
      <c r="F28" s="499">
        <v>1</v>
      </c>
      <c r="G28" s="499">
        <f>SUM(E28:F30)</f>
        <v>3</v>
      </c>
      <c r="H28" s="121" t="s">
        <v>300</v>
      </c>
      <c r="I28" s="113">
        <v>1.63</v>
      </c>
      <c r="J28" s="126">
        <f>AVERAGE(I28*G28)</f>
        <v>4.8899999999999997</v>
      </c>
      <c r="K28" s="502">
        <f t="shared" ref="K28" si="14">AVERAGE(J28:J30)</f>
        <v>6.77</v>
      </c>
      <c r="L28" s="501" t="s">
        <v>384</v>
      </c>
      <c r="M28" s="505">
        <f t="shared" ref="M28" si="15">K28/24</f>
        <v>0.2820833333333333</v>
      </c>
    </row>
    <row r="29" spans="2:13" x14ac:dyDescent="0.25">
      <c r="B29" s="331"/>
      <c r="C29" s="497"/>
      <c r="D29" s="497"/>
      <c r="E29" s="497"/>
      <c r="F29" s="497"/>
      <c r="G29" s="497"/>
      <c r="H29" s="122" t="s">
        <v>277</v>
      </c>
      <c r="I29" s="116">
        <v>2.5499999999999998</v>
      </c>
      <c r="J29" s="117">
        <f>I29*G28</f>
        <v>7.6499999999999995</v>
      </c>
      <c r="K29" s="503"/>
      <c r="L29" s="340"/>
      <c r="M29" s="506"/>
    </row>
    <row r="30" spans="2:13" ht="15.75" thickBot="1" x14ac:dyDescent="0.3">
      <c r="B30" s="332"/>
      <c r="C30" s="500"/>
      <c r="D30" s="500"/>
      <c r="E30" s="500"/>
      <c r="F30" s="500"/>
      <c r="G30" s="500"/>
      <c r="H30" s="124" t="s">
        <v>270</v>
      </c>
      <c r="I30" s="125">
        <v>2.59</v>
      </c>
      <c r="J30" s="127">
        <f>I30*G28</f>
        <v>7.77</v>
      </c>
      <c r="K30" s="504"/>
      <c r="L30" s="341"/>
      <c r="M30" s="507"/>
    </row>
    <row r="31" spans="2:13" x14ac:dyDescent="0.25">
      <c r="B31" s="365">
        <v>10</v>
      </c>
      <c r="C31" s="496" t="s">
        <v>329</v>
      </c>
      <c r="D31" s="499" t="s">
        <v>240</v>
      </c>
      <c r="E31" s="499">
        <v>2</v>
      </c>
      <c r="F31" s="499">
        <v>1</v>
      </c>
      <c r="G31" s="499">
        <f>SUM(E31:F33)</f>
        <v>3</v>
      </c>
      <c r="H31" s="121" t="s">
        <v>327</v>
      </c>
      <c r="I31" s="113">
        <v>2.4</v>
      </c>
      <c r="J31" s="126">
        <f>I31*G31</f>
        <v>7.1999999999999993</v>
      </c>
      <c r="K31" s="502">
        <f t="shared" ref="K31" si="16">AVERAGE(J31:J33)</f>
        <v>8.49</v>
      </c>
      <c r="L31" s="501" t="s">
        <v>384</v>
      </c>
      <c r="M31" s="505">
        <f t="shared" ref="M31" si="17">K31/24</f>
        <v>0.35375000000000001</v>
      </c>
    </row>
    <row r="32" spans="2:13" x14ac:dyDescent="0.25">
      <c r="B32" s="331"/>
      <c r="C32" s="497"/>
      <c r="D32" s="497"/>
      <c r="E32" s="497"/>
      <c r="F32" s="497"/>
      <c r="G32" s="497"/>
      <c r="H32" s="122" t="s">
        <v>300</v>
      </c>
      <c r="I32" s="116">
        <v>2.94</v>
      </c>
      <c r="J32" s="117">
        <f>AVERAGE(I32*G31)</f>
        <v>8.82</v>
      </c>
      <c r="K32" s="503"/>
      <c r="L32" s="340"/>
      <c r="M32" s="506"/>
    </row>
    <row r="33" spans="2:13" ht="15.75" thickBot="1" x14ac:dyDescent="0.3">
      <c r="B33" s="332"/>
      <c r="C33" s="500"/>
      <c r="D33" s="500"/>
      <c r="E33" s="500"/>
      <c r="F33" s="500"/>
      <c r="G33" s="500"/>
      <c r="H33" s="124" t="s">
        <v>279</v>
      </c>
      <c r="I33" s="128">
        <v>3.15</v>
      </c>
      <c r="J33" s="129">
        <f>I33*G31</f>
        <v>9.4499999999999993</v>
      </c>
      <c r="K33" s="504"/>
      <c r="L33" s="341"/>
      <c r="M33" s="507"/>
    </row>
    <row r="34" spans="2:13" x14ac:dyDescent="0.25">
      <c r="B34" s="365">
        <v>11</v>
      </c>
      <c r="C34" s="496" t="s">
        <v>328</v>
      </c>
      <c r="D34" s="499" t="s">
        <v>240</v>
      </c>
      <c r="E34" s="499">
        <v>2</v>
      </c>
      <c r="F34" s="499">
        <v>1</v>
      </c>
      <c r="G34" s="499">
        <f>SUM(E34:F36)</f>
        <v>3</v>
      </c>
      <c r="H34" s="121" t="s">
        <v>327</v>
      </c>
      <c r="I34" s="113">
        <v>2.85</v>
      </c>
      <c r="J34" s="126">
        <f>I34*G34</f>
        <v>8.5500000000000007</v>
      </c>
      <c r="K34" s="502">
        <f t="shared" ref="K34" si="18">AVERAGE(J34:J36)</f>
        <v>9.8600000000000012</v>
      </c>
      <c r="L34" s="501" t="s">
        <v>384</v>
      </c>
      <c r="M34" s="505">
        <f t="shared" ref="M34" si="19">K34/24</f>
        <v>0.41083333333333338</v>
      </c>
    </row>
    <row r="35" spans="2:13" x14ac:dyDescent="0.25">
      <c r="B35" s="331"/>
      <c r="C35" s="497"/>
      <c r="D35" s="497"/>
      <c r="E35" s="497"/>
      <c r="F35" s="497"/>
      <c r="G35" s="497"/>
      <c r="H35" s="122" t="s">
        <v>279</v>
      </c>
      <c r="I35" s="116">
        <v>3.48</v>
      </c>
      <c r="J35" s="117">
        <f>I35*G34</f>
        <v>10.44</v>
      </c>
      <c r="K35" s="503"/>
      <c r="L35" s="340"/>
      <c r="M35" s="506"/>
    </row>
    <row r="36" spans="2:13" ht="15.75" thickBot="1" x14ac:dyDescent="0.3">
      <c r="B36" s="332"/>
      <c r="C36" s="500"/>
      <c r="D36" s="500"/>
      <c r="E36" s="500"/>
      <c r="F36" s="500"/>
      <c r="G36" s="500"/>
      <c r="H36" s="124" t="s">
        <v>300</v>
      </c>
      <c r="I36" s="125">
        <v>3.53</v>
      </c>
      <c r="J36" s="127">
        <f>I36*G34</f>
        <v>10.59</v>
      </c>
      <c r="K36" s="504"/>
      <c r="L36" s="341"/>
      <c r="M36" s="507"/>
    </row>
    <row r="37" spans="2:13" x14ac:dyDescent="0.25">
      <c r="B37" s="365">
        <v>12</v>
      </c>
      <c r="C37" s="496" t="s">
        <v>326</v>
      </c>
      <c r="D37" s="499" t="s">
        <v>148</v>
      </c>
      <c r="E37" s="499">
        <v>2</v>
      </c>
      <c r="F37" s="499">
        <v>2</v>
      </c>
      <c r="G37" s="499">
        <f>SUM(E37:F39)</f>
        <v>4</v>
      </c>
      <c r="H37" s="121" t="s">
        <v>279</v>
      </c>
      <c r="I37" s="113">
        <v>6.86</v>
      </c>
      <c r="J37" s="126">
        <f>I37*G37</f>
        <v>27.44</v>
      </c>
      <c r="K37" s="502">
        <f t="shared" ref="K37" si="20">AVERAGE(J37:J39)</f>
        <v>32.453333333333333</v>
      </c>
      <c r="L37" s="501" t="s">
        <v>384</v>
      </c>
      <c r="M37" s="505">
        <f t="shared" ref="M37" si="21">K37/24</f>
        <v>1.3522222222222222</v>
      </c>
    </row>
    <row r="38" spans="2:13" x14ac:dyDescent="0.25">
      <c r="B38" s="331"/>
      <c r="C38" s="497"/>
      <c r="D38" s="497"/>
      <c r="E38" s="497"/>
      <c r="F38" s="497"/>
      <c r="G38" s="497"/>
      <c r="H38" s="122" t="s">
        <v>270</v>
      </c>
      <c r="I38" s="116">
        <v>7.7</v>
      </c>
      <c r="J38" s="117">
        <f>I38*G37</f>
        <v>30.8</v>
      </c>
      <c r="K38" s="503"/>
      <c r="L38" s="340"/>
      <c r="M38" s="506"/>
    </row>
    <row r="39" spans="2:13" ht="15.75" thickBot="1" x14ac:dyDescent="0.3">
      <c r="B39" s="332"/>
      <c r="C39" s="500"/>
      <c r="D39" s="500"/>
      <c r="E39" s="500"/>
      <c r="F39" s="500"/>
      <c r="G39" s="500"/>
      <c r="H39" s="124" t="s">
        <v>294</v>
      </c>
      <c r="I39" s="125">
        <v>9.7799999999999994</v>
      </c>
      <c r="J39" s="127">
        <f>I39*G37</f>
        <v>39.119999999999997</v>
      </c>
      <c r="K39" s="504"/>
      <c r="L39" s="341"/>
      <c r="M39" s="507"/>
    </row>
    <row r="40" spans="2:13" x14ac:dyDescent="0.25">
      <c r="B40" s="365">
        <v>13</v>
      </c>
      <c r="C40" s="496" t="s">
        <v>325</v>
      </c>
      <c r="D40" s="499" t="s">
        <v>148</v>
      </c>
      <c r="E40" s="499">
        <v>2</v>
      </c>
      <c r="F40" s="499">
        <v>2</v>
      </c>
      <c r="G40" s="499">
        <f>SUM(E40:F42)</f>
        <v>4</v>
      </c>
      <c r="H40" s="121" t="s">
        <v>324</v>
      </c>
      <c r="I40" s="113">
        <v>8.08</v>
      </c>
      <c r="J40" s="126">
        <f>I40*G40</f>
        <v>32.32</v>
      </c>
      <c r="K40" s="502">
        <f t="shared" ref="K40" si="22">AVERAGE(J40:J42)</f>
        <v>40.573333333333331</v>
      </c>
      <c r="L40" s="501" t="s">
        <v>384</v>
      </c>
      <c r="M40" s="505">
        <f t="shared" ref="M40" si="23">K40/24</f>
        <v>1.6905555555555554</v>
      </c>
    </row>
    <row r="41" spans="2:13" x14ac:dyDescent="0.25">
      <c r="B41" s="331"/>
      <c r="C41" s="497"/>
      <c r="D41" s="497"/>
      <c r="E41" s="497"/>
      <c r="F41" s="497"/>
      <c r="G41" s="497"/>
      <c r="H41" s="122" t="s">
        <v>277</v>
      </c>
      <c r="I41" s="116">
        <v>11.1</v>
      </c>
      <c r="J41" s="117">
        <f>I41*G40</f>
        <v>44.4</v>
      </c>
      <c r="K41" s="503"/>
      <c r="L41" s="340"/>
      <c r="M41" s="506"/>
    </row>
    <row r="42" spans="2:13" ht="15.75" thickBot="1" x14ac:dyDescent="0.3">
      <c r="B42" s="332"/>
      <c r="C42" s="500"/>
      <c r="D42" s="500"/>
      <c r="E42" s="500"/>
      <c r="F42" s="500"/>
      <c r="G42" s="500"/>
      <c r="H42" s="124" t="s">
        <v>270</v>
      </c>
      <c r="I42" s="125">
        <v>11.25</v>
      </c>
      <c r="J42" s="127">
        <f>I42*G40</f>
        <v>45</v>
      </c>
      <c r="K42" s="504"/>
      <c r="L42" s="341"/>
      <c r="M42" s="507"/>
    </row>
    <row r="43" spans="2:13" x14ac:dyDescent="0.25">
      <c r="B43" s="365">
        <v>14</v>
      </c>
      <c r="C43" s="496" t="s">
        <v>323</v>
      </c>
      <c r="D43" s="499" t="s">
        <v>148</v>
      </c>
      <c r="E43" s="499">
        <v>2</v>
      </c>
      <c r="F43" s="499">
        <v>2</v>
      </c>
      <c r="G43" s="499">
        <f>SUM(E43:F45)</f>
        <v>4</v>
      </c>
      <c r="H43" s="121" t="s">
        <v>294</v>
      </c>
      <c r="I43" s="113">
        <v>11.97</v>
      </c>
      <c r="J43" s="126">
        <f>I43*G43</f>
        <v>47.88</v>
      </c>
      <c r="K43" s="502">
        <f t="shared" ref="K43" si="24">AVERAGE(J43:J45)</f>
        <v>63.96</v>
      </c>
      <c r="L43" s="501" t="s">
        <v>384</v>
      </c>
      <c r="M43" s="505">
        <f t="shared" ref="M43" si="25">K43/24</f>
        <v>2.665</v>
      </c>
    </row>
    <row r="44" spans="2:13" x14ac:dyDescent="0.25">
      <c r="B44" s="331"/>
      <c r="C44" s="497"/>
      <c r="D44" s="497"/>
      <c r="E44" s="497"/>
      <c r="F44" s="497"/>
      <c r="G44" s="497"/>
      <c r="H44" s="122" t="s">
        <v>318</v>
      </c>
      <c r="I44" s="116">
        <v>16.02</v>
      </c>
      <c r="J44" s="117">
        <f>I44*G43</f>
        <v>64.08</v>
      </c>
      <c r="K44" s="503"/>
      <c r="L44" s="340"/>
      <c r="M44" s="506"/>
    </row>
    <row r="45" spans="2:13" ht="15.75" thickBot="1" x14ac:dyDescent="0.3">
      <c r="B45" s="332"/>
      <c r="C45" s="500"/>
      <c r="D45" s="500"/>
      <c r="E45" s="500"/>
      <c r="F45" s="500"/>
      <c r="G45" s="500"/>
      <c r="H45" s="124" t="s">
        <v>277</v>
      </c>
      <c r="I45" s="125">
        <v>19.98</v>
      </c>
      <c r="J45" s="127">
        <f>I45*G43</f>
        <v>79.92</v>
      </c>
      <c r="K45" s="504"/>
      <c r="L45" s="341"/>
      <c r="M45" s="507"/>
    </row>
    <row r="46" spans="2:13" x14ac:dyDescent="0.25">
      <c r="B46" s="365">
        <v>15</v>
      </c>
      <c r="C46" s="496" t="s">
        <v>322</v>
      </c>
      <c r="D46" s="499" t="s">
        <v>148</v>
      </c>
      <c r="E46" s="499">
        <v>2</v>
      </c>
      <c r="F46" s="499">
        <v>1</v>
      </c>
      <c r="G46" s="499">
        <f>SUM(E46:F48)</f>
        <v>3</v>
      </c>
      <c r="H46" s="121" t="s">
        <v>269</v>
      </c>
      <c r="I46" s="113">
        <v>12.9</v>
      </c>
      <c r="J46" s="126">
        <f>I46*G46</f>
        <v>38.700000000000003</v>
      </c>
      <c r="K46" s="502">
        <f t="shared" ref="K46" si="26">AVERAGE(J46:J48)</f>
        <v>50.140000000000008</v>
      </c>
      <c r="L46" s="501" t="s">
        <v>384</v>
      </c>
      <c r="M46" s="505">
        <f t="shared" ref="M46" si="27">K46/24</f>
        <v>2.0891666666666668</v>
      </c>
    </row>
    <row r="47" spans="2:13" x14ac:dyDescent="0.25">
      <c r="B47" s="331"/>
      <c r="C47" s="497"/>
      <c r="D47" s="497"/>
      <c r="E47" s="497"/>
      <c r="F47" s="497"/>
      <c r="G47" s="497"/>
      <c r="H47" s="116" t="s">
        <v>294</v>
      </c>
      <c r="I47" s="116">
        <v>15.88</v>
      </c>
      <c r="J47" s="117">
        <f>I47*G46</f>
        <v>47.64</v>
      </c>
      <c r="K47" s="503"/>
      <c r="L47" s="340"/>
      <c r="M47" s="506"/>
    </row>
    <row r="48" spans="2:13" ht="15.75" thickBot="1" x14ac:dyDescent="0.3">
      <c r="B48" s="332"/>
      <c r="C48" s="500"/>
      <c r="D48" s="500"/>
      <c r="E48" s="500"/>
      <c r="F48" s="500"/>
      <c r="G48" s="500"/>
      <c r="H48" s="122" t="s">
        <v>279</v>
      </c>
      <c r="I48" s="125">
        <v>21.36</v>
      </c>
      <c r="J48" s="127">
        <f>I48*G46</f>
        <v>64.08</v>
      </c>
      <c r="K48" s="504"/>
      <c r="L48" s="341"/>
      <c r="M48" s="507"/>
    </row>
    <row r="49" spans="2:13" x14ac:dyDescent="0.25">
      <c r="B49" s="365">
        <v>16</v>
      </c>
      <c r="C49" s="496" t="s">
        <v>321</v>
      </c>
      <c r="D49" s="499" t="s">
        <v>148</v>
      </c>
      <c r="E49" s="499">
        <v>2</v>
      </c>
      <c r="F49" s="499">
        <v>1</v>
      </c>
      <c r="G49" s="499">
        <f>SUM(E49:F51)</f>
        <v>3</v>
      </c>
      <c r="H49" s="121" t="s">
        <v>294</v>
      </c>
      <c r="I49" s="113">
        <v>15.88</v>
      </c>
      <c r="J49" s="126">
        <f>I49*G49</f>
        <v>47.64</v>
      </c>
      <c r="K49" s="502">
        <f t="shared" ref="K49" si="28">AVERAGE(J49:J51)</f>
        <v>53.140000000000008</v>
      </c>
      <c r="L49" s="501" t="s">
        <v>384</v>
      </c>
      <c r="M49" s="505">
        <f t="shared" ref="M49" si="29">K49/24</f>
        <v>2.2141666666666668</v>
      </c>
    </row>
    <row r="50" spans="2:13" x14ac:dyDescent="0.25">
      <c r="B50" s="331"/>
      <c r="C50" s="497"/>
      <c r="D50" s="497"/>
      <c r="E50" s="497"/>
      <c r="F50" s="497"/>
      <c r="G50" s="497"/>
      <c r="H50" s="122" t="s">
        <v>320</v>
      </c>
      <c r="I50" s="116">
        <v>15.9</v>
      </c>
      <c r="J50" s="117">
        <f>I50*G49</f>
        <v>47.7</v>
      </c>
      <c r="K50" s="503"/>
      <c r="L50" s="340"/>
      <c r="M50" s="506"/>
    </row>
    <row r="51" spans="2:13" ht="15.75" thickBot="1" x14ac:dyDescent="0.3">
      <c r="B51" s="332"/>
      <c r="C51" s="500"/>
      <c r="D51" s="500"/>
      <c r="E51" s="500"/>
      <c r="F51" s="500"/>
      <c r="G51" s="500"/>
      <c r="H51" s="124" t="s">
        <v>279</v>
      </c>
      <c r="I51" s="125">
        <v>21.36</v>
      </c>
      <c r="J51" s="127">
        <f>I51*G49</f>
        <v>64.08</v>
      </c>
      <c r="K51" s="504"/>
      <c r="L51" s="341"/>
      <c r="M51" s="507"/>
    </row>
    <row r="52" spans="2:13" x14ac:dyDescent="0.25">
      <c r="B52" s="365">
        <v>17</v>
      </c>
      <c r="C52" s="496" t="s">
        <v>319</v>
      </c>
      <c r="D52" s="499" t="s">
        <v>148</v>
      </c>
      <c r="E52" s="499">
        <v>2</v>
      </c>
      <c r="F52" s="499">
        <v>1</v>
      </c>
      <c r="G52" s="499">
        <f>SUM(E52:F54)</f>
        <v>3</v>
      </c>
      <c r="H52" s="121" t="s">
        <v>294</v>
      </c>
      <c r="I52" s="113">
        <v>15.88</v>
      </c>
      <c r="J52" s="126">
        <f>I52*G52</f>
        <v>47.64</v>
      </c>
      <c r="K52" s="502">
        <f t="shared" ref="K52" si="30">AVERAGE(J52:J54)</f>
        <v>58.84</v>
      </c>
      <c r="L52" s="501" t="s">
        <v>384</v>
      </c>
      <c r="M52" s="505">
        <f t="shared" ref="M52" si="31">K52/24</f>
        <v>2.4516666666666667</v>
      </c>
    </row>
    <row r="53" spans="2:13" x14ac:dyDescent="0.25">
      <c r="B53" s="331"/>
      <c r="C53" s="497"/>
      <c r="D53" s="497"/>
      <c r="E53" s="497"/>
      <c r="F53" s="497"/>
      <c r="G53" s="497"/>
      <c r="H53" s="122" t="s">
        <v>279</v>
      </c>
      <c r="I53" s="116">
        <v>21.27</v>
      </c>
      <c r="J53" s="117">
        <f>I53*G52</f>
        <v>63.81</v>
      </c>
      <c r="K53" s="503"/>
      <c r="L53" s="340"/>
      <c r="M53" s="506"/>
    </row>
    <row r="54" spans="2:13" ht="15.75" thickBot="1" x14ac:dyDescent="0.3">
      <c r="B54" s="332"/>
      <c r="C54" s="500"/>
      <c r="D54" s="500"/>
      <c r="E54" s="500"/>
      <c r="F54" s="500"/>
      <c r="G54" s="500"/>
      <c r="H54" s="124" t="s">
        <v>318</v>
      </c>
      <c r="I54" s="125">
        <v>21.69</v>
      </c>
      <c r="J54" s="127">
        <f>I54*G52</f>
        <v>65.070000000000007</v>
      </c>
      <c r="K54" s="504"/>
      <c r="L54" s="341"/>
      <c r="M54" s="507"/>
    </row>
    <row r="55" spans="2:13" x14ac:dyDescent="0.25">
      <c r="B55" s="365">
        <v>18</v>
      </c>
      <c r="C55" s="496" t="s">
        <v>317</v>
      </c>
      <c r="D55" s="496" t="s">
        <v>316</v>
      </c>
      <c r="E55" s="499">
        <v>10</v>
      </c>
      <c r="F55" s="499">
        <v>5</v>
      </c>
      <c r="G55" s="499">
        <f>SUM(E55:F57)</f>
        <v>15</v>
      </c>
      <c r="H55" s="121" t="s">
        <v>294</v>
      </c>
      <c r="I55" s="113">
        <v>1.23</v>
      </c>
      <c r="J55" s="126">
        <f>I55*G55</f>
        <v>18.45</v>
      </c>
      <c r="K55" s="502">
        <f t="shared" ref="K55" si="32">AVERAGE(J55:J57)</f>
        <v>25.599999999999998</v>
      </c>
      <c r="L55" s="501" t="s">
        <v>384</v>
      </c>
      <c r="M55" s="505">
        <f t="shared" ref="M55" si="33">K55/24</f>
        <v>1.0666666666666667</v>
      </c>
    </row>
    <row r="56" spans="2:13" x14ac:dyDescent="0.25">
      <c r="B56" s="331"/>
      <c r="C56" s="497"/>
      <c r="D56" s="497"/>
      <c r="E56" s="497"/>
      <c r="F56" s="497"/>
      <c r="G56" s="497"/>
      <c r="H56" s="122" t="s">
        <v>315</v>
      </c>
      <c r="I56" s="116">
        <v>1.59</v>
      </c>
      <c r="J56" s="117">
        <f>I56*G55</f>
        <v>23.85</v>
      </c>
      <c r="K56" s="503"/>
      <c r="L56" s="340"/>
      <c r="M56" s="506"/>
    </row>
    <row r="57" spans="2:13" ht="15.75" thickBot="1" x14ac:dyDescent="0.3">
      <c r="B57" s="332"/>
      <c r="C57" s="500"/>
      <c r="D57" s="500"/>
      <c r="E57" s="500"/>
      <c r="F57" s="500"/>
      <c r="G57" s="500"/>
      <c r="H57" s="124" t="s">
        <v>270</v>
      </c>
      <c r="I57" s="125">
        <v>2.2999999999999998</v>
      </c>
      <c r="J57" s="127">
        <f>I57*G55</f>
        <v>34.5</v>
      </c>
      <c r="K57" s="504"/>
      <c r="L57" s="341"/>
      <c r="M57" s="507"/>
    </row>
    <row r="58" spans="2:13" ht="26.25" customHeight="1" x14ac:dyDescent="0.25">
      <c r="B58" s="365">
        <v>19</v>
      </c>
      <c r="C58" s="496" t="s">
        <v>314</v>
      </c>
      <c r="D58" s="499" t="s">
        <v>313</v>
      </c>
      <c r="E58" s="499">
        <v>1</v>
      </c>
      <c r="F58" s="499">
        <v>1</v>
      </c>
      <c r="G58" s="499">
        <f>SUM(E58:F60)</f>
        <v>2</v>
      </c>
      <c r="H58" s="121" t="s">
        <v>312</v>
      </c>
      <c r="I58" s="113">
        <v>6.9</v>
      </c>
      <c r="J58" s="126">
        <f>I58*G58</f>
        <v>13.8</v>
      </c>
      <c r="K58" s="502">
        <f t="shared" ref="K58" si="34">AVERAGE(J58:J60)</f>
        <v>20.320000000000004</v>
      </c>
      <c r="L58" s="501" t="s">
        <v>384</v>
      </c>
      <c r="M58" s="505">
        <f t="shared" ref="M58" si="35">K58/24</f>
        <v>0.84666666666666679</v>
      </c>
    </row>
    <row r="59" spans="2:13" ht="28.5" customHeight="1" x14ac:dyDescent="0.25">
      <c r="B59" s="331"/>
      <c r="C59" s="497"/>
      <c r="D59" s="497"/>
      <c r="E59" s="497"/>
      <c r="F59" s="497"/>
      <c r="G59" s="497"/>
      <c r="H59" s="122" t="s">
        <v>294</v>
      </c>
      <c r="I59" s="116">
        <v>11.59</v>
      </c>
      <c r="J59" s="117">
        <f>I59*G58</f>
        <v>23.18</v>
      </c>
      <c r="K59" s="503"/>
      <c r="L59" s="340"/>
      <c r="M59" s="506"/>
    </row>
    <row r="60" spans="2:13" ht="24.75" customHeight="1" thickBot="1" x14ac:dyDescent="0.3">
      <c r="B60" s="332"/>
      <c r="C60" s="500"/>
      <c r="D60" s="500"/>
      <c r="E60" s="500"/>
      <c r="F60" s="500"/>
      <c r="G60" s="500"/>
      <c r="H60" s="124" t="s">
        <v>277</v>
      </c>
      <c r="I60" s="125">
        <v>11.99</v>
      </c>
      <c r="J60" s="127">
        <f>I60*G58</f>
        <v>23.98</v>
      </c>
      <c r="K60" s="504"/>
      <c r="L60" s="341"/>
      <c r="M60" s="507"/>
    </row>
    <row r="61" spans="2:13" ht="28.5" customHeight="1" x14ac:dyDescent="0.25">
      <c r="B61" s="365">
        <v>20</v>
      </c>
      <c r="C61" s="496" t="s">
        <v>311</v>
      </c>
      <c r="D61" s="496" t="s">
        <v>240</v>
      </c>
      <c r="E61" s="496">
        <v>4</v>
      </c>
      <c r="F61" s="496">
        <v>2</v>
      </c>
      <c r="G61" s="499">
        <f>SUM(E61:F63)</f>
        <v>6</v>
      </c>
      <c r="H61" s="121" t="s">
        <v>277</v>
      </c>
      <c r="I61" s="113">
        <v>7.51</v>
      </c>
      <c r="J61" s="126">
        <f>I61*G61</f>
        <v>45.06</v>
      </c>
      <c r="K61" s="502">
        <f t="shared" ref="K61" si="36">AVERAGE(J61:J63)</f>
        <v>46.94</v>
      </c>
      <c r="L61" s="501" t="s">
        <v>384</v>
      </c>
      <c r="M61" s="505">
        <f t="shared" ref="M61" si="37">K61/24</f>
        <v>1.9558333333333333</v>
      </c>
    </row>
    <row r="62" spans="2:13" ht="22.5" customHeight="1" x14ac:dyDescent="0.25">
      <c r="B62" s="331"/>
      <c r="C62" s="497"/>
      <c r="D62" s="508"/>
      <c r="E62" s="508"/>
      <c r="F62" s="508"/>
      <c r="G62" s="497"/>
      <c r="H62" s="122" t="s">
        <v>308</v>
      </c>
      <c r="I62" s="116">
        <v>7.51</v>
      </c>
      <c r="J62" s="117">
        <f>I62*G61</f>
        <v>45.06</v>
      </c>
      <c r="K62" s="503"/>
      <c r="L62" s="340"/>
      <c r="M62" s="506"/>
    </row>
    <row r="63" spans="2:13" ht="25.5" customHeight="1" thickBot="1" x14ac:dyDescent="0.3">
      <c r="B63" s="332"/>
      <c r="C63" s="500"/>
      <c r="D63" s="509"/>
      <c r="E63" s="509"/>
      <c r="F63" s="509"/>
      <c r="G63" s="500"/>
      <c r="H63" s="124" t="s">
        <v>154</v>
      </c>
      <c r="I63" s="125">
        <v>8.4499999999999993</v>
      </c>
      <c r="J63" s="127">
        <f>I63*G61</f>
        <v>50.699999999999996</v>
      </c>
      <c r="K63" s="504"/>
      <c r="L63" s="341"/>
      <c r="M63" s="507"/>
    </row>
    <row r="64" spans="2:13" ht="22.5" customHeight="1" x14ac:dyDescent="0.25">
      <c r="B64" s="365">
        <v>21</v>
      </c>
      <c r="C64" s="496" t="s">
        <v>310</v>
      </c>
      <c r="D64" s="496" t="s">
        <v>240</v>
      </c>
      <c r="E64" s="496">
        <v>4</v>
      </c>
      <c r="F64" s="496">
        <v>2</v>
      </c>
      <c r="G64" s="499">
        <f>SUM(E64:F66)</f>
        <v>6</v>
      </c>
      <c r="H64" s="121" t="s">
        <v>277</v>
      </c>
      <c r="I64" s="113">
        <v>5.61</v>
      </c>
      <c r="J64" s="126">
        <f>I64*G64</f>
        <v>33.660000000000004</v>
      </c>
      <c r="K64" s="502">
        <f t="shared" ref="K64" si="38">AVERAGE(J64:J66)</f>
        <v>40.72</v>
      </c>
      <c r="L64" s="501" t="s">
        <v>384</v>
      </c>
      <c r="M64" s="505">
        <f t="shared" ref="M64" si="39">K64/24</f>
        <v>1.6966666666666665</v>
      </c>
    </row>
    <row r="65" spans="2:13" ht="25.5" customHeight="1" x14ac:dyDescent="0.25">
      <c r="B65" s="331"/>
      <c r="C65" s="497"/>
      <c r="D65" s="508"/>
      <c r="E65" s="508"/>
      <c r="F65" s="508"/>
      <c r="G65" s="497"/>
      <c r="H65" s="122" t="s">
        <v>294</v>
      </c>
      <c r="I65" s="116">
        <v>7.26</v>
      </c>
      <c r="J65" s="117">
        <f>I65*G64</f>
        <v>43.56</v>
      </c>
      <c r="K65" s="503"/>
      <c r="L65" s="340"/>
      <c r="M65" s="506"/>
    </row>
    <row r="66" spans="2:13" ht="19.5" customHeight="1" thickBot="1" x14ac:dyDescent="0.3">
      <c r="B66" s="332"/>
      <c r="C66" s="500"/>
      <c r="D66" s="509"/>
      <c r="E66" s="509"/>
      <c r="F66" s="509"/>
      <c r="G66" s="500"/>
      <c r="H66" s="124" t="s">
        <v>308</v>
      </c>
      <c r="I66" s="125">
        <v>7.49</v>
      </c>
      <c r="J66" s="127">
        <f>I66*G64</f>
        <v>44.94</v>
      </c>
      <c r="K66" s="504"/>
      <c r="L66" s="341"/>
      <c r="M66" s="507"/>
    </row>
    <row r="67" spans="2:13" x14ac:dyDescent="0.25">
      <c r="B67" s="365">
        <v>22</v>
      </c>
      <c r="C67" s="496" t="s">
        <v>309</v>
      </c>
      <c r="D67" s="496" t="s">
        <v>301</v>
      </c>
      <c r="E67" s="496">
        <v>5</v>
      </c>
      <c r="F67" s="496">
        <v>3</v>
      </c>
      <c r="G67" s="499">
        <f>SUM(E67:F69)</f>
        <v>8</v>
      </c>
      <c r="H67" s="121" t="s">
        <v>308</v>
      </c>
      <c r="I67" s="113">
        <v>4.79</v>
      </c>
      <c r="J67" s="126">
        <f>I67*G67</f>
        <v>38.32</v>
      </c>
      <c r="K67" s="502">
        <f t="shared" ref="K67" si="40">AVERAGE(J67:J69)</f>
        <v>41.786666666666669</v>
      </c>
      <c r="L67" s="501" t="s">
        <v>384</v>
      </c>
      <c r="M67" s="505">
        <f t="shared" ref="M67" si="41">K67/24</f>
        <v>1.7411111111111113</v>
      </c>
    </row>
    <row r="68" spans="2:13" x14ac:dyDescent="0.25">
      <c r="B68" s="331"/>
      <c r="C68" s="497"/>
      <c r="D68" s="508"/>
      <c r="E68" s="508"/>
      <c r="F68" s="508"/>
      <c r="G68" s="497"/>
      <c r="H68" s="122" t="s">
        <v>307</v>
      </c>
      <c r="I68" s="116">
        <v>4.8899999999999997</v>
      </c>
      <c r="J68" s="117">
        <f>I68*G67</f>
        <v>39.119999999999997</v>
      </c>
      <c r="K68" s="503"/>
      <c r="L68" s="340"/>
      <c r="M68" s="506"/>
    </row>
    <row r="69" spans="2:13" ht="15.75" thickBot="1" x14ac:dyDescent="0.3">
      <c r="B69" s="332"/>
      <c r="C69" s="500"/>
      <c r="D69" s="509"/>
      <c r="E69" s="509"/>
      <c r="F69" s="509"/>
      <c r="G69" s="500"/>
      <c r="H69" s="124" t="s">
        <v>306</v>
      </c>
      <c r="I69" s="125">
        <v>5.99</v>
      </c>
      <c r="J69" s="127">
        <f>I69*G67</f>
        <v>47.92</v>
      </c>
      <c r="K69" s="504"/>
      <c r="L69" s="341"/>
      <c r="M69" s="507"/>
    </row>
    <row r="70" spans="2:13" ht="29.25" customHeight="1" x14ac:dyDescent="0.25">
      <c r="B70" s="365">
        <v>23</v>
      </c>
      <c r="C70" s="496" t="s">
        <v>305</v>
      </c>
      <c r="D70" s="499" t="s">
        <v>148</v>
      </c>
      <c r="E70" s="499">
        <v>4</v>
      </c>
      <c r="F70" s="499">
        <v>2</v>
      </c>
      <c r="G70" s="499">
        <f>SUM(E70:F72)</f>
        <v>6</v>
      </c>
      <c r="H70" s="121" t="s">
        <v>304</v>
      </c>
      <c r="I70" s="113">
        <v>10.99</v>
      </c>
      <c r="J70" s="126">
        <f>I70*G70</f>
        <v>65.94</v>
      </c>
      <c r="K70" s="502">
        <f t="shared" ref="K70" si="42">AVERAGE(J70:J72)</f>
        <v>80.099999999999994</v>
      </c>
      <c r="L70" s="501" t="s">
        <v>384</v>
      </c>
      <c r="M70" s="505">
        <f t="shared" ref="M70" si="43">K70/24</f>
        <v>3.3374999999999999</v>
      </c>
    </row>
    <row r="71" spans="2:13" ht="33" customHeight="1" x14ac:dyDescent="0.25">
      <c r="B71" s="331"/>
      <c r="C71" s="497"/>
      <c r="D71" s="497"/>
      <c r="E71" s="497"/>
      <c r="F71" s="497"/>
      <c r="G71" s="497"/>
      <c r="H71" s="122" t="s">
        <v>288</v>
      </c>
      <c r="I71" s="116">
        <v>12.67</v>
      </c>
      <c r="J71" s="117">
        <f>I71*G70</f>
        <v>76.02</v>
      </c>
      <c r="K71" s="503"/>
      <c r="L71" s="340"/>
      <c r="M71" s="506"/>
    </row>
    <row r="72" spans="2:13" ht="31.5" customHeight="1" thickBot="1" x14ac:dyDescent="0.3">
      <c r="B72" s="332"/>
      <c r="C72" s="500"/>
      <c r="D72" s="500"/>
      <c r="E72" s="500"/>
      <c r="F72" s="500"/>
      <c r="G72" s="500"/>
      <c r="H72" s="124" t="s">
        <v>294</v>
      </c>
      <c r="I72" s="125">
        <v>16.39</v>
      </c>
      <c r="J72" s="127">
        <f>I72*G70</f>
        <v>98.34</v>
      </c>
      <c r="K72" s="504"/>
      <c r="L72" s="341"/>
      <c r="M72" s="507"/>
    </row>
    <row r="73" spans="2:13" ht="21.75" customHeight="1" x14ac:dyDescent="0.25">
      <c r="B73" s="365">
        <v>24</v>
      </c>
      <c r="C73" s="496" t="s">
        <v>303</v>
      </c>
      <c r="D73" s="499" t="s">
        <v>148</v>
      </c>
      <c r="E73" s="499">
        <v>4</v>
      </c>
      <c r="F73" s="499">
        <v>2</v>
      </c>
      <c r="G73" s="499">
        <f>SUM(E73:F75)</f>
        <v>6</v>
      </c>
      <c r="H73" s="121" t="s">
        <v>281</v>
      </c>
      <c r="I73" s="113">
        <v>13.66</v>
      </c>
      <c r="J73" s="126">
        <f>I73*G73</f>
        <v>81.960000000000008</v>
      </c>
      <c r="K73" s="502">
        <f t="shared" ref="K73" si="44">AVERAGE(J73:J75)</f>
        <v>91.139999999999986</v>
      </c>
      <c r="L73" s="501" t="s">
        <v>384</v>
      </c>
      <c r="M73" s="505">
        <f t="shared" ref="M73" si="45">K73/24</f>
        <v>3.7974999999999994</v>
      </c>
    </row>
    <row r="74" spans="2:13" ht="27" customHeight="1" x14ac:dyDescent="0.25">
      <c r="B74" s="331"/>
      <c r="C74" s="497"/>
      <c r="D74" s="497"/>
      <c r="E74" s="497"/>
      <c r="F74" s="497"/>
      <c r="G74" s="497"/>
      <c r="H74" s="122" t="s">
        <v>288</v>
      </c>
      <c r="I74" s="116">
        <v>14.78</v>
      </c>
      <c r="J74" s="117">
        <f>I74*G73</f>
        <v>88.679999999999993</v>
      </c>
      <c r="K74" s="503"/>
      <c r="L74" s="340"/>
      <c r="M74" s="506"/>
    </row>
    <row r="75" spans="2:13" ht="32.25" customHeight="1" thickBot="1" x14ac:dyDescent="0.3">
      <c r="B75" s="332"/>
      <c r="C75" s="500"/>
      <c r="D75" s="500"/>
      <c r="E75" s="500"/>
      <c r="F75" s="500"/>
      <c r="G75" s="500"/>
      <c r="H75" s="124" t="s">
        <v>294</v>
      </c>
      <c r="I75" s="125">
        <v>17.13</v>
      </c>
      <c r="J75" s="127">
        <f>I75*G73</f>
        <v>102.78</v>
      </c>
      <c r="K75" s="504"/>
      <c r="L75" s="341"/>
      <c r="M75" s="507"/>
    </row>
    <row r="76" spans="2:13" x14ac:dyDescent="0.25">
      <c r="B76" s="365">
        <v>25</v>
      </c>
      <c r="C76" s="496" t="s">
        <v>302</v>
      </c>
      <c r="D76" s="499" t="s">
        <v>301</v>
      </c>
      <c r="E76" s="499">
        <v>3</v>
      </c>
      <c r="F76" s="499">
        <v>3</v>
      </c>
      <c r="G76" s="499">
        <f>SUM(E76:F78)</f>
        <v>6</v>
      </c>
      <c r="H76" s="121" t="s">
        <v>294</v>
      </c>
      <c r="I76" s="130">
        <v>10.54</v>
      </c>
      <c r="J76" s="131">
        <f>I76*G76</f>
        <v>63.239999999999995</v>
      </c>
      <c r="K76" s="502">
        <f t="shared" ref="K76" si="46">AVERAGE(J76:J78)</f>
        <v>77.06</v>
      </c>
      <c r="L76" s="501" t="s">
        <v>384</v>
      </c>
      <c r="M76" s="505">
        <f t="shared" ref="M76" si="47">K76/24</f>
        <v>3.2108333333333334</v>
      </c>
    </row>
    <row r="77" spans="2:13" x14ac:dyDescent="0.25">
      <c r="B77" s="331"/>
      <c r="C77" s="497"/>
      <c r="D77" s="497"/>
      <c r="E77" s="497"/>
      <c r="F77" s="497"/>
      <c r="G77" s="497"/>
      <c r="H77" s="122" t="s">
        <v>277</v>
      </c>
      <c r="I77" s="132">
        <v>13.99</v>
      </c>
      <c r="J77" s="133">
        <f>I77*G76</f>
        <v>83.94</v>
      </c>
      <c r="K77" s="503"/>
      <c r="L77" s="340"/>
      <c r="M77" s="506"/>
    </row>
    <row r="78" spans="2:13" ht="15.75" thickBot="1" x14ac:dyDescent="0.3">
      <c r="B78" s="362"/>
      <c r="C78" s="498"/>
      <c r="D78" s="498"/>
      <c r="E78" s="498"/>
      <c r="F78" s="498"/>
      <c r="G78" s="498"/>
      <c r="H78" s="123" t="s">
        <v>300</v>
      </c>
      <c r="I78" s="134">
        <v>14</v>
      </c>
      <c r="J78" s="135">
        <f>I78*G76</f>
        <v>84</v>
      </c>
      <c r="K78" s="504"/>
      <c r="L78" s="341"/>
      <c r="M78" s="507"/>
    </row>
    <row r="79" spans="2:13" ht="30.75" customHeight="1" thickBot="1" x14ac:dyDescent="0.3">
      <c r="B79" s="493" t="s">
        <v>299</v>
      </c>
      <c r="C79" s="494"/>
      <c r="D79" s="494"/>
      <c r="E79" s="494"/>
      <c r="F79" s="494"/>
      <c r="G79" s="494"/>
      <c r="H79" s="494"/>
      <c r="I79" s="494"/>
      <c r="J79" s="494"/>
      <c r="K79" s="494"/>
      <c r="L79" s="495"/>
      <c r="M79" s="84">
        <f>SUM(M4:M78)</f>
        <v>75.730833333333322</v>
      </c>
    </row>
    <row r="80" spans="2:13" ht="30.75" customHeight="1" thickBot="1" x14ac:dyDescent="0.3">
      <c r="B80" s="493" t="s">
        <v>298</v>
      </c>
      <c r="C80" s="494"/>
      <c r="D80" s="494"/>
      <c r="E80" s="494"/>
      <c r="F80" s="494"/>
      <c r="G80" s="494"/>
      <c r="H80" s="494"/>
      <c r="I80" s="494"/>
      <c r="J80" s="494"/>
      <c r="K80" s="494"/>
      <c r="L80" s="495"/>
      <c r="M80" s="105">
        <v>20</v>
      </c>
    </row>
    <row r="81" spans="2:17" ht="30.75" customHeight="1" thickBot="1" x14ac:dyDescent="0.3">
      <c r="B81" s="493" t="s">
        <v>297</v>
      </c>
      <c r="C81" s="494"/>
      <c r="D81" s="494"/>
      <c r="E81" s="494"/>
      <c r="F81" s="494"/>
      <c r="G81" s="494"/>
      <c r="H81" s="494"/>
      <c r="I81" s="494"/>
      <c r="J81" s="494"/>
      <c r="K81" s="494"/>
      <c r="L81" s="495"/>
      <c r="M81" s="82">
        <f>M79/M80</f>
        <v>3.786541666666666</v>
      </c>
    </row>
    <row r="82" spans="2:17" ht="30" customHeight="1" thickBot="1" x14ac:dyDescent="0.3">
      <c r="L82" s="104"/>
    </row>
    <row r="83" spans="2:17" ht="15" customHeight="1" x14ac:dyDescent="0.25">
      <c r="B83" s="380" t="s">
        <v>296</v>
      </c>
      <c r="C83" s="381"/>
      <c r="D83" s="381"/>
      <c r="E83" s="381"/>
      <c r="F83" s="381"/>
      <c r="G83" s="381"/>
      <c r="H83" s="381"/>
      <c r="I83" s="381"/>
      <c r="J83" s="381"/>
      <c r="K83" s="381"/>
      <c r="L83" s="382"/>
      <c r="M83" s="103"/>
      <c r="N83" s="350" t="s">
        <v>266</v>
      </c>
      <c r="O83" s="351"/>
      <c r="P83" s="351"/>
      <c r="Q83" s="352"/>
    </row>
    <row r="84" spans="2:17" ht="15.75" customHeight="1" thickBot="1" x14ac:dyDescent="0.3">
      <c r="B84" s="383"/>
      <c r="C84" s="384"/>
      <c r="D84" s="384"/>
      <c r="E84" s="384"/>
      <c r="F84" s="384"/>
      <c r="G84" s="384"/>
      <c r="H84" s="384"/>
      <c r="I84" s="384"/>
      <c r="J84" s="384"/>
      <c r="K84" s="384"/>
      <c r="L84" s="385"/>
      <c r="M84" s="102"/>
      <c r="N84" s="356"/>
      <c r="O84" s="357"/>
      <c r="P84" s="357"/>
      <c r="Q84" s="358"/>
    </row>
    <row r="85" spans="2:17" ht="15" customHeight="1" x14ac:dyDescent="0.25">
      <c r="B85" s="435" t="s">
        <v>265</v>
      </c>
      <c r="C85" s="436"/>
      <c r="D85" s="478" t="s">
        <v>175</v>
      </c>
      <c r="E85" s="478" t="s">
        <v>392</v>
      </c>
      <c r="F85" s="478" t="s">
        <v>393</v>
      </c>
      <c r="G85" s="478" t="s">
        <v>394</v>
      </c>
      <c r="H85" s="481" t="s">
        <v>174</v>
      </c>
      <c r="I85" s="484" t="s">
        <v>173</v>
      </c>
      <c r="J85" s="487" t="s">
        <v>264</v>
      </c>
      <c r="K85" s="490" t="s">
        <v>171</v>
      </c>
      <c r="L85" s="478" t="s">
        <v>170</v>
      </c>
      <c r="M85" s="459"/>
      <c r="N85" s="460" t="s">
        <v>263</v>
      </c>
      <c r="O85" s="463" t="s">
        <v>262</v>
      </c>
      <c r="P85" s="465" t="s">
        <v>261</v>
      </c>
      <c r="Q85" s="468" t="s">
        <v>260</v>
      </c>
    </row>
    <row r="86" spans="2:17" ht="15" customHeight="1" x14ac:dyDescent="0.25">
      <c r="B86" s="474"/>
      <c r="C86" s="475"/>
      <c r="D86" s="479"/>
      <c r="E86" s="479"/>
      <c r="F86" s="479"/>
      <c r="G86" s="479"/>
      <c r="H86" s="482"/>
      <c r="I86" s="485"/>
      <c r="J86" s="488"/>
      <c r="K86" s="491"/>
      <c r="L86" s="479"/>
      <c r="M86" s="459"/>
      <c r="N86" s="461"/>
      <c r="O86" s="463"/>
      <c r="P86" s="466"/>
      <c r="Q86" s="469"/>
    </row>
    <row r="87" spans="2:17" ht="15.75" customHeight="1" thickBot="1" x14ac:dyDescent="0.3">
      <c r="B87" s="476"/>
      <c r="C87" s="477"/>
      <c r="D87" s="480"/>
      <c r="E87" s="480"/>
      <c r="F87" s="480"/>
      <c r="G87" s="480"/>
      <c r="H87" s="483"/>
      <c r="I87" s="486"/>
      <c r="J87" s="489"/>
      <c r="K87" s="492"/>
      <c r="L87" s="480"/>
      <c r="M87" s="459"/>
      <c r="N87" s="462"/>
      <c r="O87" s="464"/>
      <c r="P87" s="467"/>
      <c r="Q87" s="470"/>
    </row>
    <row r="88" spans="2:17" x14ac:dyDescent="0.25">
      <c r="B88" s="365">
        <v>1</v>
      </c>
      <c r="C88" s="367" t="s">
        <v>295</v>
      </c>
      <c r="D88" s="367" t="s">
        <v>148</v>
      </c>
      <c r="E88" s="367">
        <v>2</v>
      </c>
      <c r="F88" s="367">
        <v>2</v>
      </c>
      <c r="G88" s="367">
        <f>SUM(E88:F90)</f>
        <v>4</v>
      </c>
      <c r="H88" s="121" t="s">
        <v>288</v>
      </c>
      <c r="I88" s="130">
        <v>8761.74</v>
      </c>
      <c r="J88" s="130">
        <f>I88*G88</f>
        <v>35046.959999999999</v>
      </c>
      <c r="K88" s="456">
        <f>AVERAGE(J88:J90)</f>
        <v>38138.079999999994</v>
      </c>
      <c r="L88" s="419" t="s">
        <v>384</v>
      </c>
      <c r="M88" s="471"/>
      <c r="N88" s="437">
        <f>K88*0.8</f>
        <v>30510.463999999996</v>
      </c>
      <c r="O88" s="440">
        <f>N88/5</f>
        <v>6102.0927999999994</v>
      </c>
      <c r="P88" s="437">
        <f>O88/12</f>
        <v>508.50773333333331</v>
      </c>
      <c r="Q88" s="443">
        <f>P88/20</f>
        <v>25.425386666666665</v>
      </c>
    </row>
    <row r="89" spans="2:17" x14ac:dyDescent="0.25">
      <c r="B89" s="331"/>
      <c r="C89" s="334"/>
      <c r="D89" s="334"/>
      <c r="E89" s="334"/>
      <c r="F89" s="334"/>
      <c r="G89" s="334"/>
      <c r="H89" s="122" t="s">
        <v>294</v>
      </c>
      <c r="I89" s="132">
        <v>9876.32</v>
      </c>
      <c r="J89" s="132">
        <f>I89*G88</f>
        <v>39505.279999999999</v>
      </c>
      <c r="K89" s="457"/>
      <c r="L89" s="340"/>
      <c r="M89" s="446"/>
      <c r="N89" s="472"/>
      <c r="O89" s="441"/>
      <c r="P89" s="438"/>
      <c r="Q89" s="444"/>
    </row>
    <row r="90" spans="2:17" ht="15.75" thickBot="1" x14ac:dyDescent="0.3">
      <c r="B90" s="362"/>
      <c r="C90" s="363"/>
      <c r="D90" s="363"/>
      <c r="E90" s="363"/>
      <c r="F90" s="363"/>
      <c r="G90" s="363"/>
      <c r="H90" s="123" t="s">
        <v>293</v>
      </c>
      <c r="I90" s="134">
        <v>9965.5</v>
      </c>
      <c r="J90" s="134">
        <f>I90*G88</f>
        <v>39862</v>
      </c>
      <c r="K90" s="458"/>
      <c r="L90" s="341"/>
      <c r="M90" s="446"/>
      <c r="N90" s="473"/>
      <c r="O90" s="442"/>
      <c r="P90" s="439"/>
      <c r="Q90" s="445"/>
    </row>
    <row r="91" spans="2:17" x14ac:dyDescent="0.25">
      <c r="B91" s="365">
        <v>2</v>
      </c>
      <c r="C91" s="367" t="s">
        <v>292</v>
      </c>
      <c r="D91" s="367" t="s">
        <v>148</v>
      </c>
      <c r="E91" s="367">
        <v>1</v>
      </c>
      <c r="F91" s="367">
        <v>1</v>
      </c>
      <c r="G91" s="367">
        <f>SUM(E91:F93)</f>
        <v>2</v>
      </c>
      <c r="H91" s="121" t="s">
        <v>146</v>
      </c>
      <c r="I91" s="130">
        <v>140.52000000000001</v>
      </c>
      <c r="J91" s="130">
        <f>I91*G91</f>
        <v>281.04000000000002</v>
      </c>
      <c r="K91" s="456">
        <f>AVERAGE(J91:J93)</f>
        <v>303.90000000000003</v>
      </c>
      <c r="L91" s="419" t="s">
        <v>384</v>
      </c>
      <c r="M91" s="446"/>
      <c r="N91" s="437">
        <f>K91*0.8</f>
        <v>243.12000000000003</v>
      </c>
      <c r="O91" s="440">
        <f>N91/5</f>
        <v>48.624000000000009</v>
      </c>
      <c r="P91" s="437">
        <f>O91/12</f>
        <v>4.0520000000000005</v>
      </c>
      <c r="Q91" s="443">
        <f>P91/20</f>
        <v>0.20260000000000003</v>
      </c>
    </row>
    <row r="92" spans="2:17" x14ac:dyDescent="0.25">
      <c r="B92" s="331"/>
      <c r="C92" s="334"/>
      <c r="D92" s="334"/>
      <c r="E92" s="334"/>
      <c r="F92" s="334"/>
      <c r="G92" s="334"/>
      <c r="H92" s="122" t="s">
        <v>291</v>
      </c>
      <c r="I92" s="132">
        <v>145.28</v>
      </c>
      <c r="J92" s="132">
        <f>I92*G91</f>
        <v>290.56</v>
      </c>
      <c r="K92" s="457"/>
      <c r="L92" s="340"/>
      <c r="M92" s="446"/>
      <c r="N92" s="438"/>
      <c r="O92" s="441"/>
      <c r="P92" s="438"/>
      <c r="Q92" s="444"/>
    </row>
    <row r="93" spans="2:17" ht="15.75" thickBot="1" x14ac:dyDescent="0.3">
      <c r="B93" s="362"/>
      <c r="C93" s="363"/>
      <c r="D93" s="363"/>
      <c r="E93" s="363"/>
      <c r="F93" s="363"/>
      <c r="G93" s="363"/>
      <c r="H93" s="123" t="s">
        <v>269</v>
      </c>
      <c r="I93" s="134">
        <v>170.05</v>
      </c>
      <c r="J93" s="134">
        <f>I93*G91</f>
        <v>340.1</v>
      </c>
      <c r="K93" s="458"/>
      <c r="L93" s="341"/>
      <c r="M93" s="446"/>
      <c r="N93" s="439"/>
      <c r="O93" s="442"/>
      <c r="P93" s="439"/>
      <c r="Q93" s="445"/>
    </row>
    <row r="94" spans="2:17" x14ac:dyDescent="0.25">
      <c r="B94" s="365">
        <v>3</v>
      </c>
      <c r="C94" s="366" t="s">
        <v>290</v>
      </c>
      <c r="D94" s="367" t="s">
        <v>148</v>
      </c>
      <c r="E94" s="367">
        <v>1</v>
      </c>
      <c r="F94" s="367">
        <v>1</v>
      </c>
      <c r="G94" s="367">
        <f>SUM(E94:F96)</f>
        <v>2</v>
      </c>
      <c r="H94" s="121" t="s">
        <v>289</v>
      </c>
      <c r="I94" s="130">
        <v>16.899999999999999</v>
      </c>
      <c r="J94" s="130">
        <f>I94*G94</f>
        <v>33.799999999999997</v>
      </c>
      <c r="K94" s="456">
        <f>AVERAGE(J94:J96)</f>
        <v>48.273333333333333</v>
      </c>
      <c r="L94" s="419" t="s">
        <v>384</v>
      </c>
      <c r="M94" s="446"/>
      <c r="N94" s="437">
        <f>K94*0.8</f>
        <v>38.61866666666667</v>
      </c>
      <c r="O94" s="440">
        <f>N94/5</f>
        <v>7.7237333333333336</v>
      </c>
      <c r="P94" s="437">
        <f>O94/12</f>
        <v>0.64364444444444446</v>
      </c>
      <c r="Q94" s="443">
        <f>P94/20</f>
        <v>3.2182222222222223E-2</v>
      </c>
    </row>
    <row r="95" spans="2:17" x14ac:dyDescent="0.25">
      <c r="B95" s="331"/>
      <c r="C95" s="334"/>
      <c r="D95" s="334"/>
      <c r="E95" s="334"/>
      <c r="F95" s="334"/>
      <c r="G95" s="334"/>
      <c r="H95" s="122" t="s">
        <v>288</v>
      </c>
      <c r="I95" s="132">
        <v>27.45</v>
      </c>
      <c r="J95" s="132">
        <f>I95*G94</f>
        <v>54.9</v>
      </c>
      <c r="K95" s="457"/>
      <c r="L95" s="340"/>
      <c r="M95" s="446"/>
      <c r="N95" s="438"/>
      <c r="O95" s="441"/>
      <c r="P95" s="438"/>
      <c r="Q95" s="444"/>
    </row>
    <row r="96" spans="2:17" ht="15.75" thickBot="1" x14ac:dyDescent="0.3">
      <c r="B96" s="362"/>
      <c r="C96" s="363"/>
      <c r="D96" s="363"/>
      <c r="E96" s="363"/>
      <c r="F96" s="363"/>
      <c r="G96" s="363"/>
      <c r="H96" s="123" t="s">
        <v>283</v>
      </c>
      <c r="I96" s="134">
        <v>28.06</v>
      </c>
      <c r="J96" s="134">
        <f>I96*G94</f>
        <v>56.12</v>
      </c>
      <c r="K96" s="458"/>
      <c r="L96" s="341"/>
      <c r="M96" s="446"/>
      <c r="N96" s="439"/>
      <c r="O96" s="442"/>
      <c r="P96" s="439"/>
      <c r="Q96" s="445"/>
    </row>
    <row r="97" spans="2:17" x14ac:dyDescent="0.25">
      <c r="B97" s="365">
        <v>4</v>
      </c>
      <c r="C97" s="367" t="s">
        <v>287</v>
      </c>
      <c r="D97" s="367" t="s">
        <v>148</v>
      </c>
      <c r="E97" s="367">
        <v>1</v>
      </c>
      <c r="F97" s="367">
        <v>1</v>
      </c>
      <c r="G97" s="367">
        <f>SUM(E97:F99)</f>
        <v>2</v>
      </c>
      <c r="H97" s="121" t="s">
        <v>286</v>
      </c>
      <c r="I97" s="130">
        <v>26.5</v>
      </c>
      <c r="J97" s="130">
        <f>I97*G97</f>
        <v>53</v>
      </c>
      <c r="K97" s="456">
        <f>AVERAGE(J97:J99)</f>
        <v>59.95333333333334</v>
      </c>
      <c r="L97" s="419" t="s">
        <v>384</v>
      </c>
      <c r="M97" s="446"/>
      <c r="N97" s="437">
        <f>K97*0.8</f>
        <v>47.962666666666678</v>
      </c>
      <c r="O97" s="440">
        <f>N97/5</f>
        <v>9.5925333333333356</v>
      </c>
      <c r="P97" s="437">
        <f>O97/12</f>
        <v>0.79937777777777796</v>
      </c>
      <c r="Q97" s="443">
        <f>P97/20</f>
        <v>3.9968888888888901E-2</v>
      </c>
    </row>
    <row r="98" spans="2:17" x14ac:dyDescent="0.25">
      <c r="B98" s="331"/>
      <c r="C98" s="334"/>
      <c r="D98" s="334"/>
      <c r="E98" s="334"/>
      <c r="F98" s="334"/>
      <c r="G98" s="334"/>
      <c r="H98" s="122" t="s">
        <v>279</v>
      </c>
      <c r="I98" s="132">
        <v>29.79</v>
      </c>
      <c r="J98" s="132">
        <f>I98*G97</f>
        <v>59.58</v>
      </c>
      <c r="K98" s="457"/>
      <c r="L98" s="340"/>
      <c r="M98" s="446"/>
      <c r="N98" s="438"/>
      <c r="O98" s="441"/>
      <c r="P98" s="438"/>
      <c r="Q98" s="444"/>
    </row>
    <row r="99" spans="2:17" ht="15.75" thickBot="1" x14ac:dyDescent="0.3">
      <c r="B99" s="362"/>
      <c r="C99" s="363"/>
      <c r="D99" s="363"/>
      <c r="E99" s="363"/>
      <c r="F99" s="363"/>
      <c r="G99" s="363"/>
      <c r="H99" s="123" t="s">
        <v>270</v>
      </c>
      <c r="I99" s="134">
        <v>33.64</v>
      </c>
      <c r="J99" s="134">
        <f>I99*G97</f>
        <v>67.28</v>
      </c>
      <c r="K99" s="458"/>
      <c r="L99" s="341"/>
      <c r="M99" s="446"/>
      <c r="N99" s="439"/>
      <c r="O99" s="442"/>
      <c r="P99" s="439"/>
      <c r="Q99" s="445"/>
    </row>
    <row r="100" spans="2:17" x14ac:dyDescent="0.25">
      <c r="B100" s="365">
        <v>5</v>
      </c>
      <c r="C100" s="366" t="s">
        <v>285</v>
      </c>
      <c r="D100" s="367" t="s">
        <v>148</v>
      </c>
      <c r="E100" s="367">
        <v>2</v>
      </c>
      <c r="F100" s="367">
        <v>2</v>
      </c>
      <c r="G100" s="367">
        <f>SUM(E100:F102)</f>
        <v>4</v>
      </c>
      <c r="H100" s="121" t="s">
        <v>284</v>
      </c>
      <c r="I100" s="130">
        <v>689</v>
      </c>
      <c r="J100" s="130">
        <f>I100*G100</f>
        <v>2756</v>
      </c>
      <c r="K100" s="416">
        <f>AVERAGE(J100:J101)</f>
        <v>3275.38</v>
      </c>
      <c r="L100" s="419" t="s">
        <v>384</v>
      </c>
      <c r="M100" s="446"/>
      <c r="N100" s="437">
        <f>K100*0.8</f>
        <v>2620.3040000000001</v>
      </c>
      <c r="O100" s="440">
        <f>N100/5</f>
        <v>524.06079999999997</v>
      </c>
      <c r="P100" s="437">
        <f>O100/12</f>
        <v>43.671733333333329</v>
      </c>
      <c r="Q100" s="443">
        <f>P100/20</f>
        <v>2.1835866666666663</v>
      </c>
    </row>
    <row r="101" spans="2:17" x14ac:dyDescent="0.25">
      <c r="B101" s="331"/>
      <c r="C101" s="334"/>
      <c r="D101" s="334"/>
      <c r="E101" s="334"/>
      <c r="F101" s="334"/>
      <c r="G101" s="334"/>
      <c r="H101" s="122" t="s">
        <v>283</v>
      </c>
      <c r="I101" s="132">
        <v>948.69</v>
      </c>
      <c r="J101" s="132">
        <f>I101*G100</f>
        <v>3794.76</v>
      </c>
      <c r="K101" s="417"/>
      <c r="L101" s="340"/>
      <c r="M101" s="446"/>
      <c r="N101" s="438"/>
      <c r="O101" s="441"/>
      <c r="P101" s="438"/>
      <c r="Q101" s="444"/>
    </row>
    <row r="102" spans="2:17" ht="15.75" thickBot="1" x14ac:dyDescent="0.3">
      <c r="B102" s="362"/>
      <c r="C102" s="363"/>
      <c r="D102" s="363"/>
      <c r="E102" s="363"/>
      <c r="F102" s="363"/>
      <c r="G102" s="363"/>
      <c r="H102" s="123" t="s">
        <v>168</v>
      </c>
      <c r="I102" s="134" t="s">
        <v>168</v>
      </c>
      <c r="J102" s="134" t="s">
        <v>168</v>
      </c>
      <c r="K102" s="455"/>
      <c r="L102" s="341"/>
      <c r="M102" s="446"/>
      <c r="N102" s="439"/>
      <c r="O102" s="442"/>
      <c r="P102" s="439"/>
      <c r="Q102" s="445"/>
    </row>
    <row r="103" spans="2:17" x14ac:dyDescent="0.25">
      <c r="B103" s="365">
        <v>6</v>
      </c>
      <c r="C103" s="366" t="s">
        <v>282</v>
      </c>
      <c r="D103" s="367" t="s">
        <v>148</v>
      </c>
      <c r="E103" s="367">
        <v>1</v>
      </c>
      <c r="F103" s="367">
        <v>1</v>
      </c>
      <c r="G103" s="367">
        <f>SUM(E103:F105)</f>
        <v>2</v>
      </c>
      <c r="H103" s="141" t="s">
        <v>281</v>
      </c>
      <c r="I103" s="113">
        <v>112.61</v>
      </c>
      <c r="J103" s="113">
        <f>I103*G103</f>
        <v>225.22</v>
      </c>
      <c r="K103" s="416">
        <f>AVERAGE(J103:J105)</f>
        <v>234.97333333333336</v>
      </c>
      <c r="L103" s="419" t="s">
        <v>384</v>
      </c>
      <c r="M103" s="446"/>
      <c r="N103" s="437">
        <f>K103*0.8</f>
        <v>187.9786666666667</v>
      </c>
      <c r="O103" s="440">
        <f>N103/5</f>
        <v>37.595733333333342</v>
      </c>
      <c r="P103" s="437">
        <f>O103/12</f>
        <v>3.1329777777777785</v>
      </c>
      <c r="Q103" s="443">
        <f>P103/20</f>
        <v>0.15664888888888892</v>
      </c>
    </row>
    <row r="104" spans="2:17" x14ac:dyDescent="0.25">
      <c r="B104" s="331"/>
      <c r="C104" s="334"/>
      <c r="D104" s="334"/>
      <c r="E104" s="334"/>
      <c r="F104" s="334"/>
      <c r="G104" s="334"/>
      <c r="H104" s="142" t="s">
        <v>280</v>
      </c>
      <c r="I104" s="116">
        <v>114.95</v>
      </c>
      <c r="J104" s="116">
        <f>I104*G103</f>
        <v>229.9</v>
      </c>
      <c r="K104" s="417"/>
      <c r="L104" s="340"/>
      <c r="M104" s="446"/>
      <c r="N104" s="438"/>
      <c r="O104" s="441"/>
      <c r="P104" s="438"/>
      <c r="Q104" s="444"/>
    </row>
    <row r="105" spans="2:17" ht="15.75" thickBot="1" x14ac:dyDescent="0.3">
      <c r="B105" s="362"/>
      <c r="C105" s="363"/>
      <c r="D105" s="363"/>
      <c r="E105" s="363"/>
      <c r="F105" s="363"/>
      <c r="G105" s="363"/>
      <c r="H105" s="123" t="s">
        <v>279</v>
      </c>
      <c r="I105" s="134">
        <v>124.9</v>
      </c>
      <c r="J105" s="134">
        <f>I105*G103</f>
        <v>249.8</v>
      </c>
      <c r="K105" s="455"/>
      <c r="L105" s="341"/>
      <c r="M105" s="446"/>
      <c r="N105" s="439"/>
      <c r="O105" s="442"/>
      <c r="P105" s="439"/>
      <c r="Q105" s="445"/>
    </row>
    <row r="106" spans="2:17" x14ac:dyDescent="0.25">
      <c r="B106" s="365">
        <v>7</v>
      </c>
      <c r="C106" s="366" t="s">
        <v>278</v>
      </c>
      <c r="D106" s="367" t="s">
        <v>148</v>
      </c>
      <c r="E106" s="367">
        <v>1</v>
      </c>
      <c r="F106" s="367">
        <v>1</v>
      </c>
      <c r="G106" s="367">
        <f>SUM(E106:F108)</f>
        <v>2</v>
      </c>
      <c r="H106" s="141" t="s">
        <v>277</v>
      </c>
      <c r="I106" s="113">
        <v>499</v>
      </c>
      <c r="J106" s="113">
        <f>I106*G106</f>
        <v>998</v>
      </c>
      <c r="K106" s="416">
        <f>AVERAGE(J106:J108)</f>
        <v>1013.54</v>
      </c>
      <c r="L106" s="419" t="s">
        <v>384</v>
      </c>
      <c r="M106" s="446"/>
      <c r="N106" s="437">
        <f>K106*0.8</f>
        <v>810.83199999999999</v>
      </c>
      <c r="O106" s="440">
        <f>N106/5</f>
        <v>162.16640000000001</v>
      </c>
      <c r="P106" s="437">
        <f>O106/12</f>
        <v>13.513866666666667</v>
      </c>
      <c r="Q106" s="443">
        <f>P106/20</f>
        <v>0.67569333333333337</v>
      </c>
    </row>
    <row r="107" spans="2:17" x14ac:dyDescent="0.25">
      <c r="B107" s="331"/>
      <c r="C107" s="334"/>
      <c r="D107" s="334"/>
      <c r="E107" s="334"/>
      <c r="F107" s="334"/>
      <c r="G107" s="334"/>
      <c r="H107" s="142" t="s">
        <v>276</v>
      </c>
      <c r="I107" s="116">
        <v>501.41</v>
      </c>
      <c r="J107" s="116">
        <f>I107*G106</f>
        <v>1002.82</v>
      </c>
      <c r="K107" s="417"/>
      <c r="L107" s="340"/>
      <c r="M107" s="446"/>
      <c r="N107" s="438"/>
      <c r="O107" s="441"/>
      <c r="P107" s="438"/>
      <c r="Q107" s="444"/>
    </row>
    <row r="108" spans="2:17" ht="15.75" thickBot="1" x14ac:dyDescent="0.3">
      <c r="B108" s="362"/>
      <c r="C108" s="363"/>
      <c r="D108" s="363"/>
      <c r="E108" s="363"/>
      <c r="F108" s="363"/>
      <c r="G108" s="363"/>
      <c r="H108" s="123" t="s">
        <v>275</v>
      </c>
      <c r="I108" s="134">
        <v>519.9</v>
      </c>
      <c r="J108" s="134">
        <f>I108*G106</f>
        <v>1039.8</v>
      </c>
      <c r="K108" s="455"/>
      <c r="L108" s="341"/>
      <c r="M108" s="446"/>
      <c r="N108" s="439"/>
      <c r="O108" s="442"/>
      <c r="P108" s="439"/>
      <c r="Q108" s="445"/>
    </row>
    <row r="109" spans="2:17" x14ac:dyDescent="0.25">
      <c r="B109" s="365">
        <v>8</v>
      </c>
      <c r="C109" s="366" t="s">
        <v>274</v>
      </c>
      <c r="D109" s="367" t="s">
        <v>148</v>
      </c>
      <c r="E109" s="367">
        <v>3</v>
      </c>
      <c r="F109" s="367">
        <v>3</v>
      </c>
      <c r="G109" s="367">
        <f>SUM(E109:F111)</f>
        <v>6</v>
      </c>
      <c r="H109" s="121" t="s">
        <v>145</v>
      </c>
      <c r="I109" s="113">
        <v>65.180000000000007</v>
      </c>
      <c r="J109" s="113">
        <f>I109*G109</f>
        <v>391.08000000000004</v>
      </c>
      <c r="K109" s="416">
        <f>AVERAGE(J109:J111)</f>
        <v>451.05999999999995</v>
      </c>
      <c r="L109" s="419" t="s">
        <v>384</v>
      </c>
      <c r="M109" s="446"/>
      <c r="N109" s="437">
        <f>K109*0.8</f>
        <v>360.84799999999996</v>
      </c>
      <c r="O109" s="440">
        <f>N109/5</f>
        <v>72.169599999999988</v>
      </c>
      <c r="P109" s="437">
        <f>O109/12</f>
        <v>6.0141333333333327</v>
      </c>
      <c r="Q109" s="443">
        <f>P109/20</f>
        <v>0.30070666666666662</v>
      </c>
    </row>
    <row r="110" spans="2:17" x14ac:dyDescent="0.25">
      <c r="B110" s="331"/>
      <c r="C110" s="334"/>
      <c r="D110" s="334"/>
      <c r="E110" s="334"/>
      <c r="F110" s="334"/>
      <c r="G110" s="334"/>
      <c r="H110" s="142" t="s">
        <v>273</v>
      </c>
      <c r="I110" s="116">
        <v>75</v>
      </c>
      <c r="J110" s="116">
        <f>I110*G109</f>
        <v>450</v>
      </c>
      <c r="K110" s="417"/>
      <c r="L110" s="340"/>
      <c r="M110" s="446"/>
      <c r="N110" s="438"/>
      <c r="O110" s="441"/>
      <c r="P110" s="438"/>
      <c r="Q110" s="444"/>
    </row>
    <row r="111" spans="2:17" ht="15.75" thickBot="1" x14ac:dyDescent="0.3">
      <c r="B111" s="362"/>
      <c r="C111" s="363"/>
      <c r="D111" s="363"/>
      <c r="E111" s="363"/>
      <c r="F111" s="363"/>
      <c r="G111" s="363"/>
      <c r="H111" s="123" t="s">
        <v>272</v>
      </c>
      <c r="I111" s="134">
        <v>85.35</v>
      </c>
      <c r="J111" s="134">
        <f>I111*G109</f>
        <v>512.09999999999991</v>
      </c>
      <c r="K111" s="455"/>
      <c r="L111" s="341"/>
      <c r="M111" s="446"/>
      <c r="N111" s="439"/>
      <c r="O111" s="442"/>
      <c r="P111" s="439"/>
      <c r="Q111" s="445"/>
    </row>
    <row r="112" spans="2:17" x14ac:dyDescent="0.25">
      <c r="B112" s="365">
        <v>9</v>
      </c>
      <c r="C112" s="366" t="s">
        <v>271</v>
      </c>
      <c r="D112" s="367" t="s">
        <v>148</v>
      </c>
      <c r="E112" s="367">
        <v>2</v>
      </c>
      <c r="F112" s="367">
        <v>2</v>
      </c>
      <c r="G112" s="367">
        <f>SUM(E112:F114)</f>
        <v>4</v>
      </c>
      <c r="H112" s="121" t="s">
        <v>270</v>
      </c>
      <c r="I112" s="113">
        <v>135.4</v>
      </c>
      <c r="J112" s="113">
        <f>I112*G112</f>
        <v>541.6</v>
      </c>
      <c r="K112" s="416">
        <f>AVERAGE(J112:J114)</f>
        <v>674.5333333333333</v>
      </c>
      <c r="L112" s="419" t="s">
        <v>384</v>
      </c>
      <c r="M112" s="446"/>
      <c r="N112" s="447">
        <f>K112*0.8</f>
        <v>539.62666666666667</v>
      </c>
      <c r="O112" s="450">
        <f>N112/5</f>
        <v>107.92533333333333</v>
      </c>
      <c r="P112" s="447">
        <f>O112/12</f>
        <v>8.9937777777777779</v>
      </c>
      <c r="Q112" s="452">
        <f>P112/20</f>
        <v>0.44968888888888892</v>
      </c>
    </row>
    <row r="113" spans="2:17" x14ac:dyDescent="0.25">
      <c r="B113" s="331"/>
      <c r="C113" s="334"/>
      <c r="D113" s="334"/>
      <c r="E113" s="334"/>
      <c r="F113" s="334"/>
      <c r="G113" s="334"/>
      <c r="H113" s="142" t="s">
        <v>269</v>
      </c>
      <c r="I113" s="116">
        <v>185.25</v>
      </c>
      <c r="J113" s="116">
        <f>I113*G112</f>
        <v>741</v>
      </c>
      <c r="K113" s="417"/>
      <c r="L113" s="340"/>
      <c r="M113" s="446"/>
      <c r="N113" s="448"/>
      <c r="O113" s="343"/>
      <c r="P113" s="448"/>
      <c r="Q113" s="453"/>
    </row>
    <row r="114" spans="2:17" ht="15.75" thickBot="1" x14ac:dyDescent="0.3">
      <c r="B114" s="332"/>
      <c r="C114" s="335"/>
      <c r="D114" s="335"/>
      <c r="E114" s="335"/>
      <c r="F114" s="335"/>
      <c r="G114" s="335"/>
      <c r="H114" s="124" t="s">
        <v>268</v>
      </c>
      <c r="I114" s="125">
        <v>185.25</v>
      </c>
      <c r="J114" s="125">
        <f>I114*G112</f>
        <v>741</v>
      </c>
      <c r="K114" s="418"/>
      <c r="L114" s="341"/>
      <c r="M114" s="446"/>
      <c r="N114" s="449"/>
      <c r="O114" s="451"/>
      <c r="P114" s="449"/>
      <c r="Q114" s="454"/>
    </row>
    <row r="115" spans="2:17" ht="30.75" customHeight="1" thickBot="1" x14ac:dyDescent="0.3">
      <c r="B115" s="98"/>
      <c r="C115" s="98"/>
      <c r="D115" s="98"/>
      <c r="E115" s="98"/>
      <c r="F115" s="98"/>
      <c r="G115" s="98"/>
      <c r="H115" s="98"/>
      <c r="I115" s="100"/>
      <c r="J115" s="100"/>
      <c r="K115" s="99"/>
      <c r="L115" s="98"/>
      <c r="M115" s="97"/>
      <c r="N115" s="359" t="s">
        <v>178</v>
      </c>
      <c r="O115" s="360"/>
      <c r="P115" s="361"/>
      <c r="Q115" s="101">
        <f>SUM(Q88:Q114)</f>
        <v>29.466462222222223</v>
      </c>
    </row>
    <row r="116" spans="2:17" ht="30.75" customHeight="1" thickBot="1" x14ac:dyDescent="0.3">
      <c r="B116" s="98"/>
      <c r="C116" s="98"/>
      <c r="D116" s="98"/>
      <c r="E116" s="98"/>
      <c r="F116" s="98"/>
      <c r="G116" s="98"/>
      <c r="H116" s="98"/>
      <c r="I116" s="100"/>
      <c r="J116" s="100"/>
      <c r="K116" s="99"/>
      <c r="L116" s="98"/>
      <c r="M116" s="97"/>
      <c r="N116" s="96"/>
      <c r="O116" s="95"/>
      <c r="P116" s="95"/>
      <c r="Q116" s="94"/>
    </row>
    <row r="117" spans="2:17" ht="19.5" customHeight="1" x14ac:dyDescent="0.25">
      <c r="B117" s="380" t="s">
        <v>267</v>
      </c>
      <c r="C117" s="381"/>
      <c r="D117" s="381"/>
      <c r="E117" s="381"/>
      <c r="F117" s="381"/>
      <c r="G117" s="381"/>
      <c r="H117" s="381"/>
      <c r="I117" s="381"/>
      <c r="J117" s="381"/>
      <c r="K117" s="381"/>
      <c r="L117" s="382"/>
      <c r="N117" s="350" t="s">
        <v>266</v>
      </c>
      <c r="O117" s="351"/>
      <c r="P117" s="351"/>
      <c r="Q117" s="352"/>
    </row>
    <row r="118" spans="2:17" ht="15.75" customHeight="1" thickBot="1" x14ac:dyDescent="0.3">
      <c r="B118" s="383"/>
      <c r="C118" s="384"/>
      <c r="D118" s="384"/>
      <c r="E118" s="384"/>
      <c r="F118" s="384"/>
      <c r="G118" s="384"/>
      <c r="H118" s="384"/>
      <c r="I118" s="384"/>
      <c r="J118" s="384"/>
      <c r="K118" s="384"/>
      <c r="L118" s="385"/>
      <c r="N118" s="356"/>
      <c r="O118" s="357"/>
      <c r="P118" s="357"/>
      <c r="Q118" s="358"/>
    </row>
    <row r="119" spans="2:17" ht="45" customHeight="1" thickBot="1" x14ac:dyDescent="0.3">
      <c r="B119" s="435" t="s">
        <v>265</v>
      </c>
      <c r="C119" s="436"/>
      <c r="D119" s="136" t="s">
        <v>175</v>
      </c>
      <c r="E119" s="136" t="s">
        <v>392</v>
      </c>
      <c r="F119" s="136" t="s">
        <v>393</v>
      </c>
      <c r="G119" s="136" t="s">
        <v>394</v>
      </c>
      <c r="H119" s="137" t="s">
        <v>174</v>
      </c>
      <c r="I119" s="138" t="s">
        <v>173</v>
      </c>
      <c r="J119" s="138" t="s">
        <v>264</v>
      </c>
      <c r="K119" s="140" t="s">
        <v>171</v>
      </c>
      <c r="L119" s="139" t="s">
        <v>170</v>
      </c>
      <c r="M119" s="93"/>
      <c r="N119" s="92" t="s">
        <v>263</v>
      </c>
      <c r="O119" s="91" t="s">
        <v>262</v>
      </c>
      <c r="P119" s="90" t="s">
        <v>261</v>
      </c>
      <c r="Q119" s="89" t="s">
        <v>260</v>
      </c>
    </row>
    <row r="120" spans="2:17" x14ac:dyDescent="0.25">
      <c r="B120" s="432">
        <v>1</v>
      </c>
      <c r="C120" s="424" t="s">
        <v>259</v>
      </c>
      <c r="D120" s="413" t="s">
        <v>148</v>
      </c>
      <c r="E120" s="413">
        <v>1</v>
      </c>
      <c r="F120" s="413">
        <v>1</v>
      </c>
      <c r="G120" s="367">
        <f>SUM(E120:F122)</f>
        <v>2</v>
      </c>
      <c r="H120" s="121" t="s">
        <v>212</v>
      </c>
      <c r="I120" s="113">
        <v>179.39</v>
      </c>
      <c r="J120" s="113">
        <f>I120*G120</f>
        <v>358.78</v>
      </c>
      <c r="K120" s="416">
        <f>AVERAGE(J120:J122)</f>
        <v>420.82666666666665</v>
      </c>
      <c r="L120" s="419" t="s">
        <v>384</v>
      </c>
      <c r="N120" s="425">
        <f>K120*0.8</f>
        <v>336.66133333333335</v>
      </c>
      <c r="O120" s="379">
        <f>N120/5</f>
        <v>67.332266666666669</v>
      </c>
      <c r="P120" s="423">
        <f>O120/12</f>
        <v>5.6110222222222221</v>
      </c>
      <c r="Q120" s="379">
        <f>P120/20</f>
        <v>0.28055111111111108</v>
      </c>
    </row>
    <row r="121" spans="2:17" x14ac:dyDescent="0.25">
      <c r="B121" s="433"/>
      <c r="C121" s="411"/>
      <c r="D121" s="414"/>
      <c r="E121" s="414"/>
      <c r="F121" s="414"/>
      <c r="G121" s="334"/>
      <c r="H121" s="142" t="s">
        <v>218</v>
      </c>
      <c r="I121" s="116">
        <v>222.44</v>
      </c>
      <c r="J121" s="116">
        <f>I121*G120</f>
        <v>444.88</v>
      </c>
      <c r="K121" s="417"/>
      <c r="L121" s="340"/>
      <c r="N121" s="421"/>
      <c r="O121" s="374"/>
      <c r="P121" s="377"/>
      <c r="Q121" s="374"/>
    </row>
    <row r="122" spans="2:17" ht="15.75" thickBot="1" x14ac:dyDescent="0.3">
      <c r="B122" s="434"/>
      <c r="C122" s="412"/>
      <c r="D122" s="415"/>
      <c r="E122" s="415"/>
      <c r="F122" s="415"/>
      <c r="G122" s="335"/>
      <c r="H122" s="124" t="s">
        <v>258</v>
      </c>
      <c r="I122" s="125">
        <v>229.41</v>
      </c>
      <c r="J122" s="125">
        <f>I122*G120</f>
        <v>458.82</v>
      </c>
      <c r="K122" s="418"/>
      <c r="L122" s="341"/>
      <c r="N122" s="422"/>
      <c r="O122" s="375"/>
      <c r="P122" s="378"/>
      <c r="Q122" s="375"/>
    </row>
    <row r="123" spans="2:17" x14ac:dyDescent="0.25">
      <c r="B123" s="432">
        <v>2</v>
      </c>
      <c r="C123" s="424" t="s">
        <v>257</v>
      </c>
      <c r="D123" s="413" t="s">
        <v>148</v>
      </c>
      <c r="E123" s="413">
        <v>1</v>
      </c>
      <c r="F123" s="413">
        <v>1</v>
      </c>
      <c r="G123" s="367">
        <f>SUM(E123:F125)</f>
        <v>2</v>
      </c>
      <c r="H123" s="121" t="s">
        <v>154</v>
      </c>
      <c r="I123" s="113">
        <v>27.8</v>
      </c>
      <c r="J123" s="113">
        <f>I123*G123</f>
        <v>55.6</v>
      </c>
      <c r="K123" s="416">
        <f>AVERAGE(J123:J125)</f>
        <v>59.819999999999993</v>
      </c>
      <c r="L123" s="419" t="s">
        <v>384</v>
      </c>
      <c r="N123" s="425">
        <f>K123*0.8</f>
        <v>47.855999999999995</v>
      </c>
      <c r="O123" s="379">
        <f>N123/5</f>
        <v>9.5711999999999993</v>
      </c>
      <c r="P123" s="423">
        <f>O123/12</f>
        <v>0.79759999999999998</v>
      </c>
      <c r="Q123" s="379">
        <f>P123/20</f>
        <v>3.9879999999999999E-2</v>
      </c>
    </row>
    <row r="124" spans="2:17" x14ac:dyDescent="0.25">
      <c r="B124" s="433"/>
      <c r="C124" s="411"/>
      <c r="D124" s="414"/>
      <c r="E124" s="414"/>
      <c r="F124" s="414"/>
      <c r="G124" s="334"/>
      <c r="H124" s="142" t="s">
        <v>206</v>
      </c>
      <c r="I124" s="116">
        <v>30.03</v>
      </c>
      <c r="J124" s="116">
        <f>I124*G123</f>
        <v>60.06</v>
      </c>
      <c r="K124" s="417"/>
      <c r="L124" s="340"/>
      <c r="N124" s="421"/>
      <c r="O124" s="374"/>
      <c r="P124" s="377"/>
      <c r="Q124" s="374"/>
    </row>
    <row r="125" spans="2:17" ht="15.75" thickBot="1" x14ac:dyDescent="0.3">
      <c r="B125" s="434"/>
      <c r="C125" s="412"/>
      <c r="D125" s="415"/>
      <c r="E125" s="415"/>
      <c r="F125" s="415"/>
      <c r="G125" s="335"/>
      <c r="H125" s="124" t="s">
        <v>256</v>
      </c>
      <c r="I125" s="125">
        <v>31.9</v>
      </c>
      <c r="J125" s="125">
        <f>I125*G123</f>
        <v>63.8</v>
      </c>
      <c r="K125" s="418"/>
      <c r="L125" s="341"/>
      <c r="N125" s="422"/>
      <c r="O125" s="375"/>
      <c r="P125" s="378"/>
      <c r="Q125" s="375"/>
    </row>
    <row r="126" spans="2:17" x14ac:dyDescent="0.25">
      <c r="B126" s="432">
        <v>3</v>
      </c>
      <c r="C126" s="424" t="s">
        <v>255</v>
      </c>
      <c r="D126" s="413" t="s">
        <v>148</v>
      </c>
      <c r="E126" s="413">
        <v>1</v>
      </c>
      <c r="F126" s="413">
        <v>1</v>
      </c>
      <c r="G126" s="367">
        <f>SUM(E126:F128)</f>
        <v>2</v>
      </c>
      <c r="H126" s="121" t="s">
        <v>206</v>
      </c>
      <c r="I126" s="113">
        <v>14.9</v>
      </c>
      <c r="J126" s="113">
        <f>I126*G126</f>
        <v>29.8</v>
      </c>
      <c r="K126" s="416">
        <f>AVERAGE(J126:J128)</f>
        <v>30.900000000000002</v>
      </c>
      <c r="L126" s="419" t="s">
        <v>384</v>
      </c>
      <c r="N126" s="420">
        <f>K126*0.8</f>
        <v>24.720000000000002</v>
      </c>
      <c r="O126" s="373">
        <f>N126/5</f>
        <v>4.9440000000000008</v>
      </c>
      <c r="P126" s="376">
        <f>O126/12</f>
        <v>0.41200000000000009</v>
      </c>
      <c r="Q126" s="373">
        <f>P126/20</f>
        <v>2.0600000000000004E-2</v>
      </c>
    </row>
    <row r="127" spans="2:17" x14ac:dyDescent="0.25">
      <c r="B127" s="433"/>
      <c r="C127" s="411"/>
      <c r="D127" s="414"/>
      <c r="E127" s="414"/>
      <c r="F127" s="414"/>
      <c r="G127" s="334"/>
      <c r="H127" s="142" t="s">
        <v>254</v>
      </c>
      <c r="I127" s="116">
        <v>15.53</v>
      </c>
      <c r="J127" s="116">
        <f>I127*G126</f>
        <v>31.06</v>
      </c>
      <c r="K127" s="417"/>
      <c r="L127" s="340"/>
      <c r="N127" s="421"/>
      <c r="O127" s="374"/>
      <c r="P127" s="377"/>
      <c r="Q127" s="374"/>
    </row>
    <row r="128" spans="2:17" ht="23.25" customHeight="1" thickBot="1" x14ac:dyDescent="0.3">
      <c r="B128" s="434"/>
      <c r="C128" s="412"/>
      <c r="D128" s="415"/>
      <c r="E128" s="415"/>
      <c r="F128" s="415"/>
      <c r="G128" s="335"/>
      <c r="H128" s="124" t="s">
        <v>145</v>
      </c>
      <c r="I128" s="125">
        <v>15.92</v>
      </c>
      <c r="J128" s="125">
        <f>I128*G126</f>
        <v>31.84</v>
      </c>
      <c r="K128" s="418"/>
      <c r="L128" s="341"/>
      <c r="N128" s="430"/>
      <c r="O128" s="429"/>
      <c r="P128" s="431"/>
      <c r="Q128" s="429"/>
    </row>
    <row r="129" spans="2:17" ht="19.5" customHeight="1" x14ac:dyDescent="0.25">
      <c r="B129" s="432">
        <v>4</v>
      </c>
      <c r="C129" s="424" t="s">
        <v>253</v>
      </c>
      <c r="D129" s="413" t="s">
        <v>148</v>
      </c>
      <c r="E129" s="413">
        <v>1</v>
      </c>
      <c r="F129" s="413">
        <v>1</v>
      </c>
      <c r="G129" s="367">
        <f>SUM(E129:F131)</f>
        <v>2</v>
      </c>
      <c r="H129" s="121" t="s">
        <v>249</v>
      </c>
      <c r="I129" s="113">
        <v>17.989999999999998</v>
      </c>
      <c r="J129" s="113">
        <f>I129*G129</f>
        <v>35.979999999999997</v>
      </c>
      <c r="K129" s="416">
        <f>AVERAGE(J129:J131)</f>
        <v>38.119999999999997</v>
      </c>
      <c r="L129" s="419" t="s">
        <v>384</v>
      </c>
      <c r="N129" s="425">
        <f>K129*0.8</f>
        <v>30.495999999999999</v>
      </c>
      <c r="O129" s="379">
        <f>N129/5</f>
        <v>6.0991999999999997</v>
      </c>
      <c r="P129" s="423">
        <f>O129/12</f>
        <v>0.50826666666666664</v>
      </c>
      <c r="Q129" s="379">
        <f>P129/20</f>
        <v>2.5413333333333333E-2</v>
      </c>
    </row>
    <row r="130" spans="2:17" x14ac:dyDescent="0.25">
      <c r="B130" s="433"/>
      <c r="C130" s="411"/>
      <c r="D130" s="414"/>
      <c r="E130" s="414"/>
      <c r="F130" s="414"/>
      <c r="G130" s="334"/>
      <c r="H130" s="142" t="s">
        <v>212</v>
      </c>
      <c r="I130" s="116">
        <v>19.59</v>
      </c>
      <c r="J130" s="116">
        <f>I130*G129</f>
        <v>39.18</v>
      </c>
      <c r="K130" s="417"/>
      <c r="L130" s="340"/>
      <c r="N130" s="421"/>
      <c r="O130" s="374"/>
      <c r="P130" s="377"/>
      <c r="Q130" s="374"/>
    </row>
    <row r="131" spans="2:17" ht="15.75" thickBot="1" x14ac:dyDescent="0.3">
      <c r="B131" s="434"/>
      <c r="C131" s="412"/>
      <c r="D131" s="415"/>
      <c r="E131" s="415"/>
      <c r="F131" s="415"/>
      <c r="G131" s="335"/>
      <c r="H131" s="124" t="s">
        <v>224</v>
      </c>
      <c r="I131" s="125">
        <v>19.600000000000001</v>
      </c>
      <c r="J131" s="125">
        <f>I131*G129</f>
        <v>39.200000000000003</v>
      </c>
      <c r="K131" s="418"/>
      <c r="L131" s="341"/>
      <c r="N131" s="422"/>
      <c r="O131" s="375"/>
      <c r="P131" s="378"/>
      <c r="Q131" s="375"/>
    </row>
    <row r="132" spans="2:17" x14ac:dyDescent="0.25">
      <c r="B132" s="432">
        <v>5</v>
      </c>
      <c r="C132" s="424" t="s">
        <v>252</v>
      </c>
      <c r="D132" s="413" t="s">
        <v>148</v>
      </c>
      <c r="E132" s="413">
        <v>1</v>
      </c>
      <c r="F132" s="413">
        <v>1</v>
      </c>
      <c r="G132" s="367">
        <f>SUM(E132:F134)</f>
        <v>2</v>
      </c>
      <c r="H132" s="121" t="s">
        <v>251</v>
      </c>
      <c r="I132" s="113">
        <v>19.190000000000001</v>
      </c>
      <c r="J132" s="113">
        <f>I132*G132</f>
        <v>38.380000000000003</v>
      </c>
      <c r="K132" s="416">
        <f>AVERAGE(J132:J134)</f>
        <v>42.9</v>
      </c>
      <c r="L132" s="419" t="s">
        <v>384</v>
      </c>
      <c r="N132" s="420">
        <f>K132*0.8</f>
        <v>34.32</v>
      </c>
      <c r="O132" s="373">
        <f>N132/5</f>
        <v>6.8639999999999999</v>
      </c>
      <c r="P132" s="376">
        <f>O132/12</f>
        <v>0.57199999999999995</v>
      </c>
      <c r="Q132" s="373">
        <f>P132/20</f>
        <v>2.8599999999999997E-2</v>
      </c>
    </row>
    <row r="133" spans="2:17" x14ac:dyDescent="0.25">
      <c r="B133" s="433"/>
      <c r="C133" s="411"/>
      <c r="D133" s="414"/>
      <c r="E133" s="414"/>
      <c r="F133" s="414"/>
      <c r="G133" s="334"/>
      <c r="H133" s="142" t="s">
        <v>154</v>
      </c>
      <c r="I133" s="116">
        <v>22.16</v>
      </c>
      <c r="J133" s="116">
        <f>I133*G132</f>
        <v>44.32</v>
      </c>
      <c r="K133" s="417"/>
      <c r="L133" s="340"/>
      <c r="N133" s="421"/>
      <c r="O133" s="374"/>
      <c r="P133" s="377"/>
      <c r="Q133" s="374"/>
    </row>
    <row r="134" spans="2:17" ht="15.75" thickBot="1" x14ac:dyDescent="0.3">
      <c r="B134" s="434"/>
      <c r="C134" s="412"/>
      <c r="D134" s="415"/>
      <c r="E134" s="415"/>
      <c r="F134" s="415"/>
      <c r="G134" s="335"/>
      <c r="H134" s="124" t="s">
        <v>145</v>
      </c>
      <c r="I134" s="125">
        <v>23</v>
      </c>
      <c r="J134" s="125">
        <f>I134*G132</f>
        <v>46</v>
      </c>
      <c r="K134" s="418"/>
      <c r="L134" s="341"/>
      <c r="N134" s="430"/>
      <c r="O134" s="429"/>
      <c r="P134" s="431"/>
      <c r="Q134" s="429"/>
    </row>
    <row r="135" spans="2:17" x14ac:dyDescent="0.25">
      <c r="B135" s="432">
        <v>6</v>
      </c>
      <c r="C135" s="410" t="s">
        <v>250</v>
      </c>
      <c r="D135" s="413" t="s">
        <v>148</v>
      </c>
      <c r="E135" s="413">
        <v>1</v>
      </c>
      <c r="F135" s="413">
        <v>1</v>
      </c>
      <c r="G135" s="367">
        <f>SUM(E135:F137)</f>
        <v>2</v>
      </c>
      <c r="H135" s="121" t="s">
        <v>146</v>
      </c>
      <c r="I135" s="113">
        <v>13.41</v>
      </c>
      <c r="J135" s="113">
        <f>I135*G135</f>
        <v>26.82</v>
      </c>
      <c r="K135" s="416">
        <f>AVERAGE(J135:J137)</f>
        <v>27.72666666666667</v>
      </c>
      <c r="L135" s="419" t="s">
        <v>384</v>
      </c>
      <c r="N135" s="425">
        <f>K135*0.8</f>
        <v>22.181333333333338</v>
      </c>
      <c r="O135" s="379">
        <f>N135/5</f>
        <v>4.4362666666666675</v>
      </c>
      <c r="P135" s="423">
        <f>O135/12</f>
        <v>0.36968888888888896</v>
      </c>
      <c r="Q135" s="379">
        <f>P135/20</f>
        <v>1.8484444444444449E-2</v>
      </c>
    </row>
    <row r="136" spans="2:17" x14ac:dyDescent="0.25">
      <c r="B136" s="433"/>
      <c r="C136" s="411"/>
      <c r="D136" s="414"/>
      <c r="E136" s="414"/>
      <c r="F136" s="414"/>
      <c r="G136" s="334"/>
      <c r="H136" s="142" t="s">
        <v>224</v>
      </c>
      <c r="I136" s="116">
        <v>13.87</v>
      </c>
      <c r="J136" s="116">
        <f>I136*G135</f>
        <v>27.74</v>
      </c>
      <c r="K136" s="417"/>
      <c r="L136" s="340"/>
      <c r="N136" s="421"/>
      <c r="O136" s="374"/>
      <c r="P136" s="377"/>
      <c r="Q136" s="374"/>
    </row>
    <row r="137" spans="2:17" ht="15.75" thickBot="1" x14ac:dyDescent="0.3">
      <c r="B137" s="434"/>
      <c r="C137" s="412"/>
      <c r="D137" s="415"/>
      <c r="E137" s="415"/>
      <c r="F137" s="415"/>
      <c r="G137" s="335"/>
      <c r="H137" s="124" t="s">
        <v>249</v>
      </c>
      <c r="I137" s="125">
        <v>14.31</v>
      </c>
      <c r="J137" s="125">
        <f>I137*G135</f>
        <v>28.62</v>
      </c>
      <c r="K137" s="418"/>
      <c r="L137" s="341"/>
      <c r="N137" s="422"/>
      <c r="O137" s="375"/>
      <c r="P137" s="378"/>
      <c r="Q137" s="375"/>
    </row>
    <row r="138" spans="2:17" x14ac:dyDescent="0.25">
      <c r="B138" s="432">
        <v>7</v>
      </c>
      <c r="C138" s="424" t="s">
        <v>248</v>
      </c>
      <c r="D138" s="413" t="s">
        <v>148</v>
      </c>
      <c r="E138" s="413">
        <v>3</v>
      </c>
      <c r="F138" s="413">
        <v>1</v>
      </c>
      <c r="G138" s="367">
        <f>SUM(E138:F140)</f>
        <v>4</v>
      </c>
      <c r="H138" s="121" t="s">
        <v>247</v>
      </c>
      <c r="I138" s="113">
        <v>13.67</v>
      </c>
      <c r="J138" s="113">
        <f>I138*G138</f>
        <v>54.68</v>
      </c>
      <c r="K138" s="416">
        <f>AVERAGE(J138:J140)</f>
        <v>55.933333333333337</v>
      </c>
      <c r="L138" s="419" t="s">
        <v>384</v>
      </c>
      <c r="N138" s="420">
        <f>K138*0.8</f>
        <v>44.74666666666667</v>
      </c>
      <c r="O138" s="373">
        <f>N138/5</f>
        <v>8.9493333333333336</v>
      </c>
      <c r="P138" s="376">
        <f>O138/12</f>
        <v>0.74577777777777776</v>
      </c>
      <c r="Q138" s="373">
        <f>P138/20</f>
        <v>3.7288888888888885E-2</v>
      </c>
    </row>
    <row r="139" spans="2:17" x14ac:dyDescent="0.25">
      <c r="B139" s="433"/>
      <c r="C139" s="411"/>
      <c r="D139" s="414"/>
      <c r="E139" s="414"/>
      <c r="F139" s="414"/>
      <c r="G139" s="334"/>
      <c r="H139" s="142" t="s">
        <v>246</v>
      </c>
      <c r="I139" s="116">
        <v>13.99</v>
      </c>
      <c r="J139" s="116">
        <f>I139*G138</f>
        <v>55.96</v>
      </c>
      <c r="K139" s="417"/>
      <c r="L139" s="340"/>
      <c r="N139" s="421"/>
      <c r="O139" s="374"/>
      <c r="P139" s="377"/>
      <c r="Q139" s="374"/>
    </row>
    <row r="140" spans="2:17" ht="15.75" thickBot="1" x14ac:dyDescent="0.3">
      <c r="B140" s="434"/>
      <c r="C140" s="412"/>
      <c r="D140" s="415"/>
      <c r="E140" s="415"/>
      <c r="F140" s="415"/>
      <c r="G140" s="335"/>
      <c r="H140" s="124" t="s">
        <v>242</v>
      </c>
      <c r="I140" s="125">
        <v>14.29</v>
      </c>
      <c r="J140" s="125">
        <f>I140*G138</f>
        <v>57.16</v>
      </c>
      <c r="K140" s="418"/>
      <c r="L140" s="341"/>
      <c r="N140" s="422"/>
      <c r="O140" s="375"/>
      <c r="P140" s="378"/>
      <c r="Q140" s="375"/>
    </row>
    <row r="141" spans="2:17" ht="15" customHeight="1" x14ac:dyDescent="0.25">
      <c r="B141" s="432">
        <v>8</v>
      </c>
      <c r="C141" s="424" t="s">
        <v>245</v>
      </c>
      <c r="D141" s="413" t="s">
        <v>148</v>
      </c>
      <c r="E141" s="413">
        <v>1</v>
      </c>
      <c r="F141" s="413">
        <v>1</v>
      </c>
      <c r="G141" s="367">
        <f>SUM(E141:F143)</f>
        <v>2</v>
      </c>
      <c r="H141" s="121" t="s">
        <v>244</v>
      </c>
      <c r="I141" s="113">
        <v>1099.99</v>
      </c>
      <c r="J141" s="113">
        <f>I141*G141</f>
        <v>2199.98</v>
      </c>
      <c r="K141" s="416">
        <f>AVERAGE(J141:J143)</f>
        <v>2353.3133333333335</v>
      </c>
      <c r="L141" s="419" t="s">
        <v>384</v>
      </c>
      <c r="N141" s="420">
        <f>K141*0.8</f>
        <v>1882.6506666666669</v>
      </c>
      <c r="O141" s="373">
        <f>N141/5</f>
        <v>376.53013333333337</v>
      </c>
      <c r="P141" s="376">
        <f>O141/12</f>
        <v>31.377511111111115</v>
      </c>
      <c r="Q141" s="373">
        <f>P141/20</f>
        <v>1.5688755555555558</v>
      </c>
    </row>
    <row r="142" spans="2:17" x14ac:dyDescent="0.25">
      <c r="B142" s="433"/>
      <c r="C142" s="411"/>
      <c r="D142" s="414"/>
      <c r="E142" s="414"/>
      <c r="F142" s="414"/>
      <c r="G142" s="334"/>
      <c r="H142" s="142" t="s">
        <v>243</v>
      </c>
      <c r="I142" s="116">
        <v>1227.95</v>
      </c>
      <c r="J142" s="116">
        <f>I142*G141</f>
        <v>2455.9</v>
      </c>
      <c r="K142" s="417"/>
      <c r="L142" s="340"/>
      <c r="N142" s="421"/>
      <c r="O142" s="374"/>
      <c r="P142" s="377"/>
      <c r="Q142" s="374"/>
    </row>
    <row r="143" spans="2:17" ht="30.75" customHeight="1" thickBot="1" x14ac:dyDescent="0.3">
      <c r="B143" s="434"/>
      <c r="C143" s="412"/>
      <c r="D143" s="415"/>
      <c r="E143" s="415"/>
      <c r="F143" s="415"/>
      <c r="G143" s="335"/>
      <c r="H143" s="124" t="s">
        <v>242</v>
      </c>
      <c r="I143" s="125">
        <v>1202.03</v>
      </c>
      <c r="J143" s="125">
        <f>I143*G141</f>
        <v>2404.06</v>
      </c>
      <c r="K143" s="418"/>
      <c r="L143" s="341"/>
      <c r="N143" s="430"/>
      <c r="O143" s="375"/>
      <c r="P143" s="378"/>
      <c r="Q143" s="375"/>
    </row>
    <row r="144" spans="2:17" x14ac:dyDescent="0.25">
      <c r="B144" s="432">
        <v>9</v>
      </c>
      <c r="C144" s="424" t="s">
        <v>241</v>
      </c>
      <c r="D144" s="413" t="s">
        <v>240</v>
      </c>
      <c r="E144" s="413">
        <v>5</v>
      </c>
      <c r="F144" s="413">
        <v>3</v>
      </c>
      <c r="G144" s="367">
        <f>SUM(E144:F146)</f>
        <v>8</v>
      </c>
      <c r="H144" s="121" t="s">
        <v>224</v>
      </c>
      <c r="I144" s="113">
        <v>8.25</v>
      </c>
      <c r="J144" s="113">
        <f>I144*G144</f>
        <v>66</v>
      </c>
      <c r="K144" s="416">
        <f>AVERAGE(J144:J146)</f>
        <v>73.013333333333335</v>
      </c>
      <c r="L144" s="419" t="s">
        <v>384</v>
      </c>
      <c r="N144" s="379">
        <f>K144*0.8</f>
        <v>58.410666666666671</v>
      </c>
      <c r="O144" s="379">
        <f>N144/5</f>
        <v>11.682133333333335</v>
      </c>
      <c r="P144" s="423">
        <f>O144/12</f>
        <v>0.97351111111111122</v>
      </c>
      <c r="Q144" s="379">
        <f>P144/20</f>
        <v>4.8675555555555562E-2</v>
      </c>
    </row>
    <row r="145" spans="2:17" x14ac:dyDescent="0.25">
      <c r="B145" s="433"/>
      <c r="C145" s="411"/>
      <c r="D145" s="414"/>
      <c r="E145" s="414"/>
      <c r="F145" s="414"/>
      <c r="G145" s="334"/>
      <c r="H145" s="142" t="s">
        <v>239</v>
      </c>
      <c r="I145" s="116">
        <v>9.0299999999999994</v>
      </c>
      <c r="J145" s="116">
        <f>I145*G144</f>
        <v>72.239999999999995</v>
      </c>
      <c r="K145" s="417"/>
      <c r="L145" s="340"/>
      <c r="N145" s="374"/>
      <c r="O145" s="374"/>
      <c r="P145" s="377"/>
      <c r="Q145" s="374"/>
    </row>
    <row r="146" spans="2:17" ht="15.75" thickBot="1" x14ac:dyDescent="0.3">
      <c r="B146" s="434"/>
      <c r="C146" s="412"/>
      <c r="D146" s="415"/>
      <c r="E146" s="415"/>
      <c r="F146" s="415"/>
      <c r="G146" s="335"/>
      <c r="H146" s="124" t="s">
        <v>145</v>
      </c>
      <c r="I146" s="125">
        <v>10.1</v>
      </c>
      <c r="J146" s="125">
        <f>I146*G144</f>
        <v>80.8</v>
      </c>
      <c r="K146" s="418"/>
      <c r="L146" s="341"/>
      <c r="N146" s="375"/>
      <c r="O146" s="375"/>
      <c r="P146" s="378"/>
      <c r="Q146" s="375"/>
    </row>
    <row r="147" spans="2:17" x14ac:dyDescent="0.25">
      <c r="B147" s="432">
        <v>10</v>
      </c>
      <c r="C147" s="410" t="s">
        <v>238</v>
      </c>
      <c r="D147" s="413" t="s">
        <v>148</v>
      </c>
      <c r="E147" s="413">
        <v>1</v>
      </c>
      <c r="F147" s="413">
        <v>1</v>
      </c>
      <c r="G147" s="367">
        <f>SUM(E147:F149)</f>
        <v>2</v>
      </c>
      <c r="H147" s="121" t="s">
        <v>237</v>
      </c>
      <c r="I147" s="113">
        <v>1248.02</v>
      </c>
      <c r="J147" s="113">
        <f>I147*G147</f>
        <v>2496.04</v>
      </c>
      <c r="K147" s="416">
        <f>AVERAGE(J147:J149)</f>
        <v>2122.6799999999998</v>
      </c>
      <c r="L147" s="419" t="s">
        <v>384</v>
      </c>
      <c r="N147" s="420">
        <f>K147*0.8</f>
        <v>1698.144</v>
      </c>
      <c r="O147" s="373">
        <f>N147/5</f>
        <v>339.62880000000001</v>
      </c>
      <c r="P147" s="376">
        <f>O147/12</f>
        <v>28.302400000000002</v>
      </c>
      <c r="Q147" s="373">
        <f>P147/20</f>
        <v>1.4151200000000002</v>
      </c>
    </row>
    <row r="148" spans="2:17" x14ac:dyDescent="0.25">
      <c r="B148" s="433"/>
      <c r="C148" s="411"/>
      <c r="D148" s="414"/>
      <c r="E148" s="414"/>
      <c r="F148" s="414"/>
      <c r="G148" s="334"/>
      <c r="H148" s="142" t="s">
        <v>198</v>
      </c>
      <c r="I148" s="116">
        <v>965</v>
      </c>
      <c r="J148" s="116">
        <f>I148*G147</f>
        <v>1930</v>
      </c>
      <c r="K148" s="417"/>
      <c r="L148" s="340"/>
      <c r="N148" s="421"/>
      <c r="O148" s="374"/>
      <c r="P148" s="377"/>
      <c r="Q148" s="374"/>
    </row>
    <row r="149" spans="2:17" ht="15.75" thickBot="1" x14ac:dyDescent="0.3">
      <c r="B149" s="434"/>
      <c r="C149" s="412"/>
      <c r="D149" s="415"/>
      <c r="E149" s="415"/>
      <c r="F149" s="415"/>
      <c r="G149" s="335"/>
      <c r="H149" s="124" t="s">
        <v>236</v>
      </c>
      <c r="I149" s="125">
        <v>971</v>
      </c>
      <c r="J149" s="125">
        <f>I149*G147</f>
        <v>1942</v>
      </c>
      <c r="K149" s="418"/>
      <c r="L149" s="341"/>
      <c r="N149" s="430"/>
      <c r="O149" s="429"/>
      <c r="P149" s="431"/>
      <c r="Q149" s="429"/>
    </row>
    <row r="150" spans="2:17" x14ac:dyDescent="0.25">
      <c r="B150" s="432">
        <v>11</v>
      </c>
      <c r="C150" s="410" t="s">
        <v>235</v>
      </c>
      <c r="D150" s="413" t="s">
        <v>148</v>
      </c>
      <c r="E150" s="413">
        <v>1</v>
      </c>
      <c r="F150" s="413">
        <v>1</v>
      </c>
      <c r="G150" s="367">
        <f>SUM(E150:F152)</f>
        <v>2</v>
      </c>
      <c r="H150" s="121" t="s">
        <v>154</v>
      </c>
      <c r="I150" s="113">
        <v>54.9</v>
      </c>
      <c r="J150" s="113">
        <f>I150*G150</f>
        <v>109.8</v>
      </c>
      <c r="K150" s="416">
        <f>AVERAGE(J150:J152)</f>
        <v>123.13333333333333</v>
      </c>
      <c r="L150" s="419" t="s">
        <v>384</v>
      </c>
      <c r="N150" s="425">
        <f>K150*0.8</f>
        <v>98.506666666666661</v>
      </c>
      <c r="O150" s="379">
        <f>N150/5</f>
        <v>19.701333333333331</v>
      </c>
      <c r="P150" s="423">
        <f>O150/12</f>
        <v>1.6417777777777776</v>
      </c>
      <c r="Q150" s="379">
        <f>P150/20</f>
        <v>8.2088888888888878E-2</v>
      </c>
    </row>
    <row r="151" spans="2:17" x14ac:dyDescent="0.25">
      <c r="B151" s="433"/>
      <c r="C151" s="411"/>
      <c r="D151" s="414"/>
      <c r="E151" s="414"/>
      <c r="F151" s="414"/>
      <c r="G151" s="334"/>
      <c r="H151" s="142" t="s">
        <v>206</v>
      </c>
      <c r="I151" s="116">
        <v>59.9</v>
      </c>
      <c r="J151" s="116">
        <f>I151*G150</f>
        <v>119.8</v>
      </c>
      <c r="K151" s="417"/>
      <c r="L151" s="340"/>
      <c r="N151" s="421"/>
      <c r="O151" s="374"/>
      <c r="P151" s="377"/>
      <c r="Q151" s="374"/>
    </row>
    <row r="152" spans="2:17" ht="15.75" thickBot="1" x14ac:dyDescent="0.3">
      <c r="B152" s="434"/>
      <c r="C152" s="412"/>
      <c r="D152" s="415"/>
      <c r="E152" s="415"/>
      <c r="F152" s="415"/>
      <c r="G152" s="335"/>
      <c r="H152" s="124" t="s">
        <v>207</v>
      </c>
      <c r="I152" s="125">
        <v>69.900000000000006</v>
      </c>
      <c r="J152" s="125">
        <f>I152*G150</f>
        <v>139.80000000000001</v>
      </c>
      <c r="K152" s="418"/>
      <c r="L152" s="341"/>
      <c r="N152" s="422"/>
      <c r="O152" s="375"/>
      <c r="P152" s="378"/>
      <c r="Q152" s="375"/>
    </row>
    <row r="153" spans="2:17" ht="15" customHeight="1" x14ac:dyDescent="0.25">
      <c r="B153" s="432">
        <v>12</v>
      </c>
      <c r="C153" s="424" t="s">
        <v>234</v>
      </c>
      <c r="D153" s="413" t="s">
        <v>148</v>
      </c>
      <c r="E153" s="413">
        <v>4</v>
      </c>
      <c r="F153" s="413">
        <v>3</v>
      </c>
      <c r="G153" s="367">
        <f>SUM(E153:F155)</f>
        <v>7</v>
      </c>
      <c r="H153" s="121" t="s">
        <v>150</v>
      </c>
      <c r="I153" s="113">
        <v>135.55000000000001</v>
      </c>
      <c r="J153" s="113">
        <f>I153*G153</f>
        <v>948.85000000000014</v>
      </c>
      <c r="K153" s="416">
        <f>AVERAGE(J153:J155)</f>
        <v>1040.2933333333333</v>
      </c>
      <c r="L153" s="419" t="s">
        <v>384</v>
      </c>
      <c r="N153" s="420">
        <f>K153*0.8</f>
        <v>832.23466666666673</v>
      </c>
      <c r="O153" s="373">
        <f>N153/5</f>
        <v>166.44693333333333</v>
      </c>
      <c r="P153" s="376">
        <f>O153/12</f>
        <v>13.870577777777777</v>
      </c>
      <c r="Q153" s="373">
        <f>P153/20</f>
        <v>0.69352888888888886</v>
      </c>
    </row>
    <row r="154" spans="2:17" x14ac:dyDescent="0.25">
      <c r="B154" s="433"/>
      <c r="C154" s="411"/>
      <c r="D154" s="414"/>
      <c r="E154" s="414"/>
      <c r="F154" s="414"/>
      <c r="G154" s="334"/>
      <c r="H154" s="142" t="s">
        <v>227</v>
      </c>
      <c r="I154" s="116">
        <v>148.5</v>
      </c>
      <c r="J154" s="116">
        <f>I154*G153</f>
        <v>1039.5</v>
      </c>
      <c r="K154" s="417"/>
      <c r="L154" s="340"/>
      <c r="N154" s="421"/>
      <c r="O154" s="374"/>
      <c r="P154" s="377"/>
      <c r="Q154" s="374"/>
    </row>
    <row r="155" spans="2:17" ht="20.25" customHeight="1" thickBot="1" x14ac:dyDescent="0.3">
      <c r="B155" s="434"/>
      <c r="C155" s="412"/>
      <c r="D155" s="415"/>
      <c r="E155" s="415"/>
      <c r="F155" s="415"/>
      <c r="G155" s="335"/>
      <c r="H155" s="124" t="s">
        <v>233</v>
      </c>
      <c r="I155" s="125">
        <v>161.79</v>
      </c>
      <c r="J155" s="125">
        <f>I155*G153</f>
        <v>1132.53</v>
      </c>
      <c r="K155" s="418"/>
      <c r="L155" s="341"/>
      <c r="N155" s="430"/>
      <c r="O155" s="429"/>
      <c r="P155" s="431"/>
      <c r="Q155" s="429"/>
    </row>
    <row r="156" spans="2:17" x14ac:dyDescent="0.25">
      <c r="B156" s="432">
        <v>13</v>
      </c>
      <c r="C156" s="424" t="s">
        <v>232</v>
      </c>
      <c r="D156" s="413" t="s">
        <v>152</v>
      </c>
      <c r="E156" s="413">
        <v>3</v>
      </c>
      <c r="F156" s="413">
        <v>2</v>
      </c>
      <c r="G156" s="367">
        <f>SUM(E156:F158)</f>
        <v>5</v>
      </c>
      <c r="H156" s="121" t="s">
        <v>206</v>
      </c>
      <c r="I156" s="113">
        <v>164.9</v>
      </c>
      <c r="J156" s="113">
        <f>I156*G156</f>
        <v>824.5</v>
      </c>
      <c r="K156" s="416">
        <f>AVERAGE(J156:J158)</f>
        <v>889.48333333333323</v>
      </c>
      <c r="L156" s="419" t="s">
        <v>384</v>
      </c>
      <c r="N156" s="425">
        <f>K156*0.8</f>
        <v>711.58666666666659</v>
      </c>
      <c r="O156" s="379">
        <f>N156/5</f>
        <v>142.31733333333332</v>
      </c>
      <c r="P156" s="423">
        <f>O156/12</f>
        <v>11.859777777777778</v>
      </c>
      <c r="Q156" s="379">
        <f>P156/20</f>
        <v>0.5929888888888889</v>
      </c>
    </row>
    <row r="157" spans="2:17" ht="24.75" customHeight="1" x14ac:dyDescent="0.25">
      <c r="B157" s="433"/>
      <c r="C157" s="411"/>
      <c r="D157" s="414"/>
      <c r="E157" s="414"/>
      <c r="F157" s="414"/>
      <c r="G157" s="334"/>
      <c r="H157" s="142" t="s">
        <v>231</v>
      </c>
      <c r="I157" s="116">
        <v>175.9</v>
      </c>
      <c r="J157" s="116">
        <f>I157*G156</f>
        <v>879.5</v>
      </c>
      <c r="K157" s="417"/>
      <c r="L157" s="340"/>
      <c r="N157" s="421"/>
      <c r="O157" s="374"/>
      <c r="P157" s="377"/>
      <c r="Q157" s="374"/>
    </row>
    <row r="158" spans="2:17" ht="24" customHeight="1" thickBot="1" x14ac:dyDescent="0.3">
      <c r="B158" s="434"/>
      <c r="C158" s="412"/>
      <c r="D158" s="415"/>
      <c r="E158" s="415"/>
      <c r="F158" s="415"/>
      <c r="G158" s="335"/>
      <c r="H158" s="124" t="s">
        <v>195</v>
      </c>
      <c r="I158" s="125">
        <v>192.89</v>
      </c>
      <c r="J158" s="125">
        <f>I158*G156</f>
        <v>964.44999999999993</v>
      </c>
      <c r="K158" s="418"/>
      <c r="L158" s="341"/>
      <c r="N158" s="422"/>
      <c r="O158" s="375"/>
      <c r="P158" s="378"/>
      <c r="Q158" s="375"/>
    </row>
    <row r="159" spans="2:17" x14ac:dyDescent="0.25">
      <c r="B159" s="432">
        <v>14</v>
      </c>
      <c r="C159" s="410" t="s">
        <v>230</v>
      </c>
      <c r="D159" s="413" t="s">
        <v>148</v>
      </c>
      <c r="E159" s="413">
        <v>1</v>
      </c>
      <c r="F159" s="413">
        <v>1</v>
      </c>
      <c r="G159" s="367">
        <f>SUM(E159:F161)</f>
        <v>2</v>
      </c>
      <c r="H159" s="121" t="s">
        <v>224</v>
      </c>
      <c r="I159" s="113">
        <v>15.9</v>
      </c>
      <c r="J159" s="113">
        <f>I159*G159</f>
        <v>31.8</v>
      </c>
      <c r="K159" s="416">
        <f>AVERAGE(J159:J161)</f>
        <v>38.673333333333339</v>
      </c>
      <c r="L159" s="419" t="s">
        <v>384</v>
      </c>
      <c r="N159" s="420">
        <f>K159*0.8</f>
        <v>30.938666666666673</v>
      </c>
      <c r="O159" s="373">
        <f>N159/5</f>
        <v>6.1877333333333349</v>
      </c>
      <c r="P159" s="376">
        <f>O159/12</f>
        <v>0.51564444444444457</v>
      </c>
      <c r="Q159" s="373">
        <f>P159/20</f>
        <v>2.5782222222222227E-2</v>
      </c>
    </row>
    <row r="160" spans="2:17" x14ac:dyDescent="0.25">
      <c r="B160" s="433"/>
      <c r="C160" s="411"/>
      <c r="D160" s="414"/>
      <c r="E160" s="414"/>
      <c r="F160" s="414"/>
      <c r="G160" s="334"/>
      <c r="H160" s="142" t="s">
        <v>154</v>
      </c>
      <c r="I160" s="116">
        <v>17.98</v>
      </c>
      <c r="J160" s="116">
        <f>I160*G159</f>
        <v>35.96</v>
      </c>
      <c r="K160" s="417"/>
      <c r="L160" s="340"/>
      <c r="N160" s="421"/>
      <c r="O160" s="374"/>
      <c r="P160" s="377"/>
      <c r="Q160" s="374"/>
    </row>
    <row r="161" spans="2:17" ht="15.75" thickBot="1" x14ac:dyDescent="0.3">
      <c r="B161" s="434"/>
      <c r="C161" s="412"/>
      <c r="D161" s="415"/>
      <c r="E161" s="415"/>
      <c r="F161" s="415"/>
      <c r="G161" s="335"/>
      <c r="H161" s="124" t="s">
        <v>229</v>
      </c>
      <c r="I161" s="125">
        <v>24.13</v>
      </c>
      <c r="J161" s="125">
        <f>I161*G159</f>
        <v>48.26</v>
      </c>
      <c r="K161" s="418"/>
      <c r="L161" s="341"/>
      <c r="N161" s="430"/>
      <c r="O161" s="429"/>
      <c r="P161" s="431"/>
      <c r="Q161" s="429"/>
    </row>
    <row r="162" spans="2:17" x14ac:dyDescent="0.25">
      <c r="B162" s="432">
        <v>15</v>
      </c>
      <c r="C162" s="410" t="s">
        <v>228</v>
      </c>
      <c r="D162" s="413" t="s">
        <v>148</v>
      </c>
      <c r="E162" s="413">
        <v>1</v>
      </c>
      <c r="F162" s="413">
        <v>1</v>
      </c>
      <c r="G162" s="367">
        <f>SUM(E162:F164)</f>
        <v>2</v>
      </c>
      <c r="H162" s="121" t="s">
        <v>227</v>
      </c>
      <c r="I162" s="113">
        <v>26.51</v>
      </c>
      <c r="J162" s="113">
        <f>I162*G162</f>
        <v>53.02</v>
      </c>
      <c r="K162" s="416">
        <f>AVERAGE(J162:J164)</f>
        <v>55.56</v>
      </c>
      <c r="L162" s="419" t="s">
        <v>384</v>
      </c>
      <c r="N162" s="425">
        <f>K162*0.8</f>
        <v>44.448000000000008</v>
      </c>
      <c r="O162" s="379">
        <f>N162/5</f>
        <v>8.8896000000000015</v>
      </c>
      <c r="P162" s="423">
        <f>O162/12</f>
        <v>0.74080000000000013</v>
      </c>
      <c r="Q162" s="379">
        <f>P162/20</f>
        <v>3.7040000000000003E-2</v>
      </c>
    </row>
    <row r="163" spans="2:17" ht="13.5" customHeight="1" x14ac:dyDescent="0.25">
      <c r="B163" s="433"/>
      <c r="C163" s="411"/>
      <c r="D163" s="414"/>
      <c r="E163" s="414"/>
      <c r="F163" s="414"/>
      <c r="G163" s="334"/>
      <c r="H163" s="142" t="s">
        <v>224</v>
      </c>
      <c r="I163" s="116">
        <v>26.54</v>
      </c>
      <c r="J163" s="116">
        <f>I163*G162</f>
        <v>53.08</v>
      </c>
      <c r="K163" s="417"/>
      <c r="L163" s="340"/>
      <c r="N163" s="421"/>
      <c r="O163" s="374"/>
      <c r="P163" s="377"/>
      <c r="Q163" s="374"/>
    </row>
    <row r="164" spans="2:17" ht="14.25" customHeight="1" thickBot="1" x14ac:dyDescent="0.3">
      <c r="B164" s="434"/>
      <c r="C164" s="412"/>
      <c r="D164" s="415"/>
      <c r="E164" s="415"/>
      <c r="F164" s="415"/>
      <c r="G164" s="335"/>
      <c r="H164" s="124" t="s">
        <v>212</v>
      </c>
      <c r="I164" s="125">
        <v>30.29</v>
      </c>
      <c r="J164" s="125">
        <f>I164*G162</f>
        <v>60.58</v>
      </c>
      <c r="K164" s="418"/>
      <c r="L164" s="341"/>
      <c r="N164" s="422"/>
      <c r="O164" s="375"/>
      <c r="P164" s="378"/>
      <c r="Q164" s="375"/>
    </row>
    <row r="165" spans="2:17" ht="22.5" customHeight="1" x14ac:dyDescent="0.25">
      <c r="B165" s="432">
        <v>16</v>
      </c>
      <c r="C165" s="424" t="s">
        <v>226</v>
      </c>
      <c r="D165" s="413" t="s">
        <v>148</v>
      </c>
      <c r="E165" s="413">
        <v>50</v>
      </c>
      <c r="F165" s="413">
        <v>25</v>
      </c>
      <c r="G165" s="367">
        <f>SUM(E165:F167)</f>
        <v>75</v>
      </c>
      <c r="H165" s="121" t="s">
        <v>225</v>
      </c>
      <c r="I165" s="113">
        <v>1.29</v>
      </c>
      <c r="J165" s="113">
        <f>I165*G165</f>
        <v>96.75</v>
      </c>
      <c r="K165" s="416">
        <f>AVERAGE(J165:J167)</f>
        <v>113.5</v>
      </c>
      <c r="L165" s="419" t="s">
        <v>384</v>
      </c>
      <c r="N165" s="420">
        <f>K165*0.8</f>
        <v>90.800000000000011</v>
      </c>
      <c r="O165" s="373">
        <f>N165/5</f>
        <v>18.160000000000004</v>
      </c>
      <c r="P165" s="376">
        <f>O165/12</f>
        <v>1.5133333333333336</v>
      </c>
      <c r="Q165" s="373">
        <f>P165/20</f>
        <v>7.5666666666666688E-2</v>
      </c>
    </row>
    <row r="166" spans="2:17" x14ac:dyDescent="0.25">
      <c r="B166" s="433"/>
      <c r="C166" s="411"/>
      <c r="D166" s="414"/>
      <c r="E166" s="414"/>
      <c r="F166" s="414"/>
      <c r="G166" s="334"/>
      <c r="H166" s="142" t="s">
        <v>195</v>
      </c>
      <c r="I166" s="116">
        <v>1.39</v>
      </c>
      <c r="J166" s="116">
        <f>I166*G165</f>
        <v>104.24999999999999</v>
      </c>
      <c r="K166" s="417"/>
      <c r="L166" s="340"/>
      <c r="N166" s="421"/>
      <c r="O166" s="374"/>
      <c r="P166" s="377"/>
      <c r="Q166" s="374"/>
    </row>
    <row r="167" spans="2:17" ht="25.5" customHeight="1" thickBot="1" x14ac:dyDescent="0.3">
      <c r="B167" s="434"/>
      <c r="C167" s="412"/>
      <c r="D167" s="415"/>
      <c r="E167" s="415"/>
      <c r="F167" s="415"/>
      <c r="G167" s="335"/>
      <c r="H167" s="124" t="s">
        <v>224</v>
      </c>
      <c r="I167" s="125">
        <v>1.86</v>
      </c>
      <c r="J167" s="125">
        <f>I167*G165</f>
        <v>139.5</v>
      </c>
      <c r="K167" s="418"/>
      <c r="L167" s="341"/>
      <c r="N167" s="422"/>
      <c r="O167" s="375"/>
      <c r="P167" s="378"/>
      <c r="Q167" s="375"/>
    </row>
    <row r="168" spans="2:17" x14ac:dyDescent="0.25">
      <c r="B168" s="432">
        <v>17</v>
      </c>
      <c r="C168" s="410" t="s">
        <v>223</v>
      </c>
      <c r="D168" s="413" t="s">
        <v>148</v>
      </c>
      <c r="E168" s="413">
        <v>1</v>
      </c>
      <c r="F168" s="413">
        <v>1</v>
      </c>
      <c r="G168" s="367">
        <f>SUM(E168:F170)</f>
        <v>2</v>
      </c>
      <c r="H168" s="121" t="s">
        <v>154</v>
      </c>
      <c r="I168" s="113">
        <v>89.9</v>
      </c>
      <c r="J168" s="113">
        <f>I168*G168</f>
        <v>179.8</v>
      </c>
      <c r="K168" s="416">
        <f>AVERAGE(J168:J170)</f>
        <v>195.78666666666666</v>
      </c>
      <c r="L168" s="419" t="s">
        <v>384</v>
      </c>
      <c r="N168" s="425">
        <f>K168*0.8</f>
        <v>156.62933333333334</v>
      </c>
      <c r="O168" s="379">
        <f>N168/5</f>
        <v>31.325866666666666</v>
      </c>
      <c r="P168" s="423">
        <f>O168/12</f>
        <v>2.6104888888888889</v>
      </c>
      <c r="Q168" s="379">
        <f>P168/20</f>
        <v>0.13052444444444444</v>
      </c>
    </row>
    <row r="169" spans="2:17" x14ac:dyDescent="0.25">
      <c r="B169" s="433"/>
      <c r="C169" s="411"/>
      <c r="D169" s="414"/>
      <c r="E169" s="414"/>
      <c r="F169" s="414"/>
      <c r="G169" s="334"/>
      <c r="H169" s="142" t="s">
        <v>222</v>
      </c>
      <c r="I169" s="116">
        <v>98.79</v>
      </c>
      <c r="J169" s="116">
        <f>I169*G168</f>
        <v>197.58</v>
      </c>
      <c r="K169" s="417"/>
      <c r="L169" s="340"/>
      <c r="N169" s="421"/>
      <c r="O169" s="374"/>
      <c r="P169" s="377"/>
      <c r="Q169" s="374"/>
    </row>
    <row r="170" spans="2:17" ht="15.75" thickBot="1" x14ac:dyDescent="0.3">
      <c r="B170" s="434"/>
      <c r="C170" s="412"/>
      <c r="D170" s="415"/>
      <c r="E170" s="415"/>
      <c r="F170" s="415"/>
      <c r="G170" s="335"/>
      <c r="H170" s="124" t="s">
        <v>155</v>
      </c>
      <c r="I170" s="125">
        <v>104.99</v>
      </c>
      <c r="J170" s="125">
        <f>I170*G168</f>
        <v>209.98</v>
      </c>
      <c r="K170" s="418"/>
      <c r="L170" s="341"/>
      <c r="N170" s="422"/>
      <c r="O170" s="375"/>
      <c r="P170" s="378"/>
      <c r="Q170" s="375"/>
    </row>
    <row r="171" spans="2:17" x14ac:dyDescent="0.25">
      <c r="B171" s="432">
        <v>18</v>
      </c>
      <c r="C171" s="424" t="s">
        <v>221</v>
      </c>
      <c r="D171" s="413" t="s">
        <v>148</v>
      </c>
      <c r="E171" s="413">
        <v>4</v>
      </c>
      <c r="F171" s="413">
        <v>3</v>
      </c>
      <c r="G171" s="367">
        <f>SUM(E171:F173)</f>
        <v>7</v>
      </c>
      <c r="H171" s="121" t="s">
        <v>206</v>
      </c>
      <c r="I171" s="113">
        <v>3.19</v>
      </c>
      <c r="J171" s="113">
        <f>I171*G171</f>
        <v>22.33</v>
      </c>
      <c r="K171" s="416">
        <f>AVERAGE(J171:J173)</f>
        <v>30.169999999999998</v>
      </c>
      <c r="L171" s="419" t="s">
        <v>384</v>
      </c>
      <c r="N171" s="420">
        <f>K171*0.8</f>
        <v>24.135999999999999</v>
      </c>
      <c r="O171" s="373">
        <f>N171/5</f>
        <v>4.8271999999999995</v>
      </c>
      <c r="P171" s="376">
        <f>O171/12</f>
        <v>0.40226666666666661</v>
      </c>
      <c r="Q171" s="373">
        <f>P171/20</f>
        <v>2.011333333333333E-2</v>
      </c>
    </row>
    <row r="172" spans="2:17" x14ac:dyDescent="0.25">
      <c r="B172" s="433"/>
      <c r="C172" s="411"/>
      <c r="D172" s="414"/>
      <c r="E172" s="414"/>
      <c r="F172" s="414"/>
      <c r="G172" s="334"/>
      <c r="H172" s="142" t="s">
        <v>195</v>
      </c>
      <c r="I172" s="116">
        <v>3.79</v>
      </c>
      <c r="J172" s="116">
        <f>I172*G171</f>
        <v>26.53</v>
      </c>
      <c r="K172" s="417"/>
      <c r="L172" s="340"/>
      <c r="N172" s="421"/>
      <c r="O172" s="374"/>
      <c r="P172" s="377"/>
      <c r="Q172" s="374"/>
    </row>
    <row r="173" spans="2:17" ht="15.75" thickBot="1" x14ac:dyDescent="0.3">
      <c r="B173" s="434"/>
      <c r="C173" s="412"/>
      <c r="D173" s="415"/>
      <c r="E173" s="415"/>
      <c r="F173" s="415"/>
      <c r="G173" s="335"/>
      <c r="H173" s="124" t="s">
        <v>220</v>
      </c>
      <c r="I173" s="125">
        <v>5.95</v>
      </c>
      <c r="J173" s="125">
        <f>I173*G171</f>
        <v>41.65</v>
      </c>
      <c r="K173" s="418"/>
      <c r="L173" s="341"/>
      <c r="N173" s="430"/>
      <c r="O173" s="429"/>
      <c r="P173" s="431"/>
      <c r="Q173" s="429"/>
    </row>
    <row r="174" spans="2:17" x14ac:dyDescent="0.25">
      <c r="B174" s="432">
        <v>19</v>
      </c>
      <c r="C174" s="410" t="s">
        <v>219</v>
      </c>
      <c r="D174" s="413" t="s">
        <v>148</v>
      </c>
      <c r="E174" s="413">
        <v>1</v>
      </c>
      <c r="F174" s="413">
        <v>1</v>
      </c>
      <c r="G174" s="367">
        <f>SUM(E174:F176)</f>
        <v>2</v>
      </c>
      <c r="H174" s="121" t="s">
        <v>218</v>
      </c>
      <c r="I174" s="113">
        <v>24.52</v>
      </c>
      <c r="J174" s="113">
        <f>I174*G174</f>
        <v>49.04</v>
      </c>
      <c r="K174" s="416">
        <f>AVERAGE(J174:J176)</f>
        <v>52.593333333333334</v>
      </c>
      <c r="L174" s="419" t="s">
        <v>384</v>
      </c>
      <c r="N174" s="425">
        <f>K174*0.8</f>
        <v>42.074666666666673</v>
      </c>
      <c r="O174" s="379">
        <f>N174/5</f>
        <v>8.4149333333333338</v>
      </c>
      <c r="P174" s="423">
        <f>O174/12</f>
        <v>0.70124444444444445</v>
      </c>
      <c r="Q174" s="379">
        <f>P174/20</f>
        <v>3.5062222222222224E-2</v>
      </c>
    </row>
    <row r="175" spans="2:17" x14ac:dyDescent="0.25">
      <c r="B175" s="433"/>
      <c r="C175" s="411"/>
      <c r="D175" s="414"/>
      <c r="E175" s="414"/>
      <c r="F175" s="414"/>
      <c r="G175" s="334"/>
      <c r="H175" s="142" t="s">
        <v>217</v>
      </c>
      <c r="I175" s="116">
        <v>25.84</v>
      </c>
      <c r="J175" s="116">
        <f>I175*G174</f>
        <v>51.68</v>
      </c>
      <c r="K175" s="417"/>
      <c r="L175" s="340"/>
      <c r="N175" s="421"/>
      <c r="O175" s="374"/>
      <c r="P175" s="377"/>
      <c r="Q175" s="374"/>
    </row>
    <row r="176" spans="2:17" ht="15.75" thickBot="1" x14ac:dyDescent="0.3">
      <c r="B176" s="434"/>
      <c r="C176" s="412"/>
      <c r="D176" s="415"/>
      <c r="E176" s="415"/>
      <c r="F176" s="415"/>
      <c r="G176" s="335"/>
      <c r="H176" s="124" t="s">
        <v>145</v>
      </c>
      <c r="I176" s="125">
        <v>28.53</v>
      </c>
      <c r="J176" s="125">
        <f>I176*G174</f>
        <v>57.06</v>
      </c>
      <c r="K176" s="418"/>
      <c r="L176" s="341"/>
      <c r="N176" s="422"/>
      <c r="O176" s="375"/>
      <c r="P176" s="378"/>
      <c r="Q176" s="375"/>
    </row>
    <row r="177" spans="2:17" x14ac:dyDescent="0.25">
      <c r="B177" s="432">
        <v>20</v>
      </c>
      <c r="C177" s="424" t="s">
        <v>216</v>
      </c>
      <c r="D177" s="413" t="s">
        <v>148</v>
      </c>
      <c r="E177" s="413">
        <v>4</v>
      </c>
      <c r="F177" s="413">
        <v>3</v>
      </c>
      <c r="G177" s="367">
        <f>SUM(E177:F179)</f>
        <v>7</v>
      </c>
      <c r="H177" s="121" t="s">
        <v>215</v>
      </c>
      <c r="I177" s="113">
        <v>60.9</v>
      </c>
      <c r="J177" s="113">
        <f>I177*G177</f>
        <v>426.3</v>
      </c>
      <c r="K177" s="416">
        <f>AVERAGE(J177:J179)</f>
        <v>469.62999999999994</v>
      </c>
      <c r="L177" s="419" t="s">
        <v>384</v>
      </c>
      <c r="N177" s="425">
        <f>K177*0.8</f>
        <v>375.70399999999995</v>
      </c>
      <c r="O177" s="379">
        <f>N177/5</f>
        <v>75.140799999999984</v>
      </c>
      <c r="P177" s="423">
        <f>O177/12</f>
        <v>6.261733333333332</v>
      </c>
      <c r="Q177" s="379">
        <f>P177/20</f>
        <v>0.31308666666666662</v>
      </c>
    </row>
    <row r="178" spans="2:17" x14ac:dyDescent="0.25">
      <c r="B178" s="433"/>
      <c r="C178" s="411"/>
      <c r="D178" s="414"/>
      <c r="E178" s="414"/>
      <c r="F178" s="414"/>
      <c r="G178" s="334"/>
      <c r="H178" s="142" t="s">
        <v>214</v>
      </c>
      <c r="I178" s="116">
        <v>61.85</v>
      </c>
      <c r="J178" s="116">
        <f>I178*G177</f>
        <v>432.95</v>
      </c>
      <c r="K178" s="417"/>
      <c r="L178" s="340"/>
      <c r="N178" s="421"/>
      <c r="O178" s="374"/>
      <c r="P178" s="377"/>
      <c r="Q178" s="374"/>
    </row>
    <row r="179" spans="2:17" ht="15.75" thickBot="1" x14ac:dyDescent="0.3">
      <c r="B179" s="434"/>
      <c r="C179" s="412"/>
      <c r="D179" s="415"/>
      <c r="E179" s="415"/>
      <c r="F179" s="415"/>
      <c r="G179" s="335"/>
      <c r="H179" s="124" t="s">
        <v>196</v>
      </c>
      <c r="I179" s="125">
        <v>78.52</v>
      </c>
      <c r="J179" s="125">
        <f>I179*G177</f>
        <v>549.64</v>
      </c>
      <c r="K179" s="418"/>
      <c r="L179" s="341"/>
      <c r="N179" s="430"/>
      <c r="O179" s="429"/>
      <c r="P179" s="431"/>
      <c r="Q179" s="429"/>
    </row>
    <row r="180" spans="2:17" x14ac:dyDescent="0.25">
      <c r="B180" s="432">
        <v>21</v>
      </c>
      <c r="C180" s="424" t="s">
        <v>213</v>
      </c>
      <c r="D180" s="413" t="s">
        <v>148</v>
      </c>
      <c r="E180" s="413">
        <v>1</v>
      </c>
      <c r="F180" s="413">
        <v>1</v>
      </c>
      <c r="G180" s="367">
        <f>SUM(E180:F182)</f>
        <v>2</v>
      </c>
      <c r="H180" s="121" t="s">
        <v>212</v>
      </c>
      <c r="I180" s="113">
        <v>13.79</v>
      </c>
      <c r="J180" s="113">
        <f>I180*G180</f>
        <v>27.58</v>
      </c>
      <c r="K180" s="416">
        <f>AVERAGE(J180:J182)</f>
        <v>60.393333333333338</v>
      </c>
      <c r="L180" s="419" t="s">
        <v>384</v>
      </c>
      <c r="N180" s="425">
        <f>K180*0.8</f>
        <v>48.314666666666675</v>
      </c>
      <c r="O180" s="379">
        <f>N180/5</f>
        <v>9.6629333333333349</v>
      </c>
      <c r="P180" s="423">
        <f>O180/12</f>
        <v>0.80524444444444454</v>
      </c>
      <c r="Q180" s="379">
        <f>P180/20</f>
        <v>4.0262222222222227E-2</v>
      </c>
    </row>
    <row r="181" spans="2:17" x14ac:dyDescent="0.25">
      <c r="B181" s="433"/>
      <c r="C181" s="411"/>
      <c r="D181" s="414"/>
      <c r="E181" s="414"/>
      <c r="F181" s="414"/>
      <c r="G181" s="334"/>
      <c r="H181" s="142" t="s">
        <v>206</v>
      </c>
      <c r="I181" s="116">
        <v>36.9</v>
      </c>
      <c r="J181" s="116">
        <f>I181*G180</f>
        <v>73.8</v>
      </c>
      <c r="K181" s="417"/>
      <c r="L181" s="340"/>
      <c r="N181" s="421"/>
      <c r="O181" s="374"/>
      <c r="P181" s="377"/>
      <c r="Q181" s="374"/>
    </row>
    <row r="182" spans="2:17" ht="15.75" thickBot="1" x14ac:dyDescent="0.3">
      <c r="B182" s="434"/>
      <c r="C182" s="412"/>
      <c r="D182" s="415"/>
      <c r="E182" s="415"/>
      <c r="F182" s="415"/>
      <c r="G182" s="335"/>
      <c r="H182" s="124" t="s">
        <v>211</v>
      </c>
      <c r="I182" s="125">
        <v>39.9</v>
      </c>
      <c r="J182" s="125">
        <f>I182*G180</f>
        <v>79.8</v>
      </c>
      <c r="K182" s="418"/>
      <c r="L182" s="341"/>
      <c r="N182" s="430"/>
      <c r="O182" s="429"/>
      <c r="P182" s="431"/>
      <c r="Q182" s="429"/>
    </row>
    <row r="183" spans="2:17" x14ac:dyDescent="0.25">
      <c r="B183" s="432">
        <v>22</v>
      </c>
      <c r="C183" s="410" t="s">
        <v>210</v>
      </c>
      <c r="D183" s="413" t="s">
        <v>148</v>
      </c>
      <c r="E183" s="413">
        <v>1</v>
      </c>
      <c r="F183" s="413">
        <v>1</v>
      </c>
      <c r="G183" s="367">
        <f>SUM(E183:F185)</f>
        <v>2</v>
      </c>
      <c r="H183" s="121" t="s">
        <v>206</v>
      </c>
      <c r="I183" s="113">
        <v>31.9</v>
      </c>
      <c r="J183" s="113">
        <f>I183*G183</f>
        <v>63.8</v>
      </c>
      <c r="K183" s="416">
        <f>AVERAGE(J183:J185)</f>
        <v>75.933333333333337</v>
      </c>
      <c r="L183" s="419" t="s">
        <v>384</v>
      </c>
      <c r="N183" s="425">
        <f>K183*0.8</f>
        <v>60.74666666666667</v>
      </c>
      <c r="O183" s="379">
        <f>N183/5</f>
        <v>12.149333333333335</v>
      </c>
      <c r="P183" s="423">
        <f>O183/12</f>
        <v>1.0124444444444445</v>
      </c>
      <c r="Q183" s="379">
        <f>P183/20</f>
        <v>5.0622222222222221E-2</v>
      </c>
    </row>
    <row r="184" spans="2:17" x14ac:dyDescent="0.25">
      <c r="B184" s="433"/>
      <c r="C184" s="411"/>
      <c r="D184" s="414"/>
      <c r="E184" s="414"/>
      <c r="F184" s="414"/>
      <c r="G184" s="334"/>
      <c r="H184" s="142" t="s">
        <v>209</v>
      </c>
      <c r="I184" s="116">
        <v>37.01</v>
      </c>
      <c r="J184" s="116">
        <f>I184*G183</f>
        <v>74.02</v>
      </c>
      <c r="K184" s="417"/>
      <c r="L184" s="340"/>
      <c r="N184" s="421"/>
      <c r="O184" s="374"/>
      <c r="P184" s="377"/>
      <c r="Q184" s="374"/>
    </row>
    <row r="185" spans="2:17" ht="15.75" thickBot="1" x14ac:dyDescent="0.3">
      <c r="B185" s="434"/>
      <c r="C185" s="412"/>
      <c r="D185" s="415"/>
      <c r="E185" s="415"/>
      <c r="F185" s="415"/>
      <c r="G185" s="335"/>
      <c r="H185" s="124" t="s">
        <v>205</v>
      </c>
      <c r="I185" s="125">
        <v>44.99</v>
      </c>
      <c r="J185" s="125">
        <f>I185*G183</f>
        <v>89.98</v>
      </c>
      <c r="K185" s="418"/>
      <c r="L185" s="341"/>
      <c r="N185" s="422"/>
      <c r="O185" s="375"/>
      <c r="P185" s="378"/>
      <c r="Q185" s="375"/>
    </row>
    <row r="186" spans="2:17" x14ac:dyDescent="0.25">
      <c r="B186" s="432">
        <v>23</v>
      </c>
      <c r="C186" s="424" t="s">
        <v>208</v>
      </c>
      <c r="D186" s="413" t="s">
        <v>148</v>
      </c>
      <c r="E186" s="413">
        <v>1</v>
      </c>
      <c r="F186" s="413">
        <v>1</v>
      </c>
      <c r="G186" s="367">
        <f>SUM(E186:F188)</f>
        <v>2</v>
      </c>
      <c r="H186" s="121" t="s">
        <v>207</v>
      </c>
      <c r="I186" s="113">
        <v>23.88</v>
      </c>
      <c r="J186" s="113">
        <f>I186*G186</f>
        <v>47.76</v>
      </c>
      <c r="K186" s="416">
        <f>AVERAGE(J186:J188)</f>
        <v>60.513333333333343</v>
      </c>
      <c r="L186" s="419" t="s">
        <v>384</v>
      </c>
      <c r="N186" s="425">
        <f>K186*0.8</f>
        <v>48.410666666666678</v>
      </c>
      <c r="O186" s="379">
        <f>N186/5</f>
        <v>9.6821333333333364</v>
      </c>
      <c r="P186" s="423">
        <f>O186/12</f>
        <v>0.8068444444444447</v>
      </c>
      <c r="Q186" s="379">
        <f>P186/20</f>
        <v>4.0342222222222238E-2</v>
      </c>
    </row>
    <row r="187" spans="2:17" x14ac:dyDescent="0.25">
      <c r="B187" s="433"/>
      <c r="C187" s="411"/>
      <c r="D187" s="414"/>
      <c r="E187" s="414"/>
      <c r="F187" s="414"/>
      <c r="G187" s="334"/>
      <c r="H187" s="142" t="s">
        <v>206</v>
      </c>
      <c r="I187" s="116">
        <v>30.9</v>
      </c>
      <c r="J187" s="116">
        <f>I187*G186</f>
        <v>61.8</v>
      </c>
      <c r="K187" s="417"/>
      <c r="L187" s="340"/>
      <c r="N187" s="421"/>
      <c r="O187" s="374"/>
      <c r="P187" s="377"/>
      <c r="Q187" s="374"/>
    </row>
    <row r="188" spans="2:17" ht="15.75" thickBot="1" x14ac:dyDescent="0.3">
      <c r="B188" s="434"/>
      <c r="C188" s="412"/>
      <c r="D188" s="415"/>
      <c r="E188" s="415"/>
      <c r="F188" s="415"/>
      <c r="G188" s="335"/>
      <c r="H188" s="124" t="s">
        <v>205</v>
      </c>
      <c r="I188" s="125">
        <v>35.99</v>
      </c>
      <c r="J188" s="125">
        <f>I188*G186</f>
        <v>71.98</v>
      </c>
      <c r="K188" s="418"/>
      <c r="L188" s="341"/>
      <c r="N188" s="422"/>
      <c r="O188" s="375"/>
      <c r="P188" s="378"/>
      <c r="Q188" s="375"/>
    </row>
    <row r="189" spans="2:17" x14ac:dyDescent="0.25">
      <c r="B189" s="407">
        <v>24</v>
      </c>
      <c r="C189" s="424" t="s">
        <v>204</v>
      </c>
      <c r="D189" s="413" t="s">
        <v>152</v>
      </c>
      <c r="E189" s="413">
        <v>3</v>
      </c>
      <c r="F189" s="413">
        <v>2</v>
      </c>
      <c r="G189" s="367">
        <f>SUM(E189:F191)</f>
        <v>5</v>
      </c>
      <c r="H189" s="121" t="s">
        <v>203</v>
      </c>
      <c r="I189" s="113">
        <v>790.99</v>
      </c>
      <c r="J189" s="113">
        <f>I189*G189</f>
        <v>3954.95</v>
      </c>
      <c r="K189" s="416">
        <f>AVERAGE(J189:J191)</f>
        <v>4609.583333333333</v>
      </c>
      <c r="L189" s="419" t="s">
        <v>384</v>
      </c>
      <c r="N189" s="420">
        <f>K189*0.8</f>
        <v>3687.6666666666665</v>
      </c>
      <c r="O189" s="373">
        <f>N189/5</f>
        <v>737.5333333333333</v>
      </c>
      <c r="P189" s="376">
        <f>O189/12</f>
        <v>61.461111111111109</v>
      </c>
      <c r="Q189" s="373">
        <f>P189/20</f>
        <v>3.0730555555555554</v>
      </c>
    </row>
    <row r="190" spans="2:17" x14ac:dyDescent="0.25">
      <c r="B190" s="408"/>
      <c r="C190" s="411"/>
      <c r="D190" s="414"/>
      <c r="E190" s="414"/>
      <c r="F190" s="414"/>
      <c r="G190" s="334"/>
      <c r="H190" s="142" t="s">
        <v>187</v>
      </c>
      <c r="I190" s="116">
        <v>977.77</v>
      </c>
      <c r="J190" s="116">
        <f>I190*G189</f>
        <v>4888.8500000000004</v>
      </c>
      <c r="K190" s="417"/>
      <c r="L190" s="340"/>
      <c r="N190" s="421"/>
      <c r="O190" s="374"/>
      <c r="P190" s="377"/>
      <c r="Q190" s="374"/>
    </row>
    <row r="191" spans="2:17" ht="15.75" thickBot="1" x14ac:dyDescent="0.3">
      <c r="B191" s="409"/>
      <c r="C191" s="412"/>
      <c r="D191" s="415"/>
      <c r="E191" s="415"/>
      <c r="F191" s="415"/>
      <c r="G191" s="335"/>
      <c r="H191" s="124" t="s">
        <v>192</v>
      </c>
      <c r="I191" s="125">
        <v>996.99</v>
      </c>
      <c r="J191" s="125">
        <f>I191*G189</f>
        <v>4984.95</v>
      </c>
      <c r="K191" s="418"/>
      <c r="L191" s="341"/>
      <c r="N191" s="422"/>
      <c r="O191" s="375"/>
      <c r="P191" s="378"/>
      <c r="Q191" s="375"/>
    </row>
    <row r="192" spans="2:17" x14ac:dyDescent="0.25">
      <c r="B192" s="407">
        <v>25</v>
      </c>
      <c r="C192" s="424" t="s">
        <v>202</v>
      </c>
      <c r="D192" s="413" t="s">
        <v>190</v>
      </c>
      <c r="E192" s="413">
        <v>3</v>
      </c>
      <c r="F192" s="413">
        <v>2</v>
      </c>
      <c r="G192" s="367">
        <f>SUM(E192:F194)</f>
        <v>5</v>
      </c>
      <c r="H192" s="121" t="s">
        <v>201</v>
      </c>
      <c r="I192" s="113">
        <v>1000</v>
      </c>
      <c r="J192" s="113">
        <f>I192*G192</f>
        <v>5000</v>
      </c>
      <c r="K192" s="416">
        <f>AVERAGE(J192:J194)</f>
        <v>10962.783333333333</v>
      </c>
      <c r="L192" s="419" t="s">
        <v>384</v>
      </c>
      <c r="N192" s="420">
        <f>K192*0.8</f>
        <v>8770.2266666666674</v>
      </c>
      <c r="O192" s="373">
        <f>N192/5</f>
        <v>1754.0453333333335</v>
      </c>
      <c r="P192" s="376">
        <f>O192/12</f>
        <v>146.17044444444446</v>
      </c>
      <c r="Q192" s="373">
        <f>P192/20</f>
        <v>7.3085222222222228</v>
      </c>
    </row>
    <row r="193" spans="2:17" x14ac:dyDescent="0.25">
      <c r="B193" s="408"/>
      <c r="C193" s="411"/>
      <c r="D193" s="414"/>
      <c r="E193" s="414"/>
      <c r="F193" s="414"/>
      <c r="G193" s="334"/>
      <c r="H193" s="142" t="s">
        <v>145</v>
      </c>
      <c r="I193" s="116">
        <v>1999.9</v>
      </c>
      <c r="J193" s="116">
        <f>I193*G192</f>
        <v>9999.5</v>
      </c>
      <c r="K193" s="417"/>
      <c r="L193" s="340"/>
      <c r="N193" s="421"/>
      <c r="O193" s="374"/>
      <c r="P193" s="377"/>
      <c r="Q193" s="374"/>
    </row>
    <row r="194" spans="2:17" ht="15.75" thickBot="1" x14ac:dyDescent="0.3">
      <c r="B194" s="409"/>
      <c r="C194" s="412"/>
      <c r="D194" s="415"/>
      <c r="E194" s="415"/>
      <c r="F194" s="415"/>
      <c r="G194" s="335"/>
      <c r="H194" s="124" t="s">
        <v>187</v>
      </c>
      <c r="I194" s="125">
        <v>3577.77</v>
      </c>
      <c r="J194" s="125">
        <f>I194*G192</f>
        <v>17888.849999999999</v>
      </c>
      <c r="K194" s="418"/>
      <c r="L194" s="341"/>
      <c r="N194" s="430"/>
      <c r="O194" s="429"/>
      <c r="P194" s="431"/>
      <c r="Q194" s="429"/>
    </row>
    <row r="195" spans="2:17" x14ac:dyDescent="0.25">
      <c r="B195" s="407">
        <v>26</v>
      </c>
      <c r="C195" s="410" t="s">
        <v>200</v>
      </c>
      <c r="D195" s="413" t="s">
        <v>152</v>
      </c>
      <c r="E195" s="413">
        <v>3</v>
      </c>
      <c r="F195" s="413">
        <v>2</v>
      </c>
      <c r="G195" s="367">
        <f>SUM(E195:F197)</f>
        <v>5</v>
      </c>
      <c r="H195" s="121" t="s">
        <v>199</v>
      </c>
      <c r="I195" s="113">
        <v>166</v>
      </c>
      <c r="J195" s="113">
        <f>I195*G195</f>
        <v>830</v>
      </c>
      <c r="K195" s="416">
        <f>AVERAGE(J195:J197)</f>
        <v>1128.1499999999999</v>
      </c>
      <c r="L195" s="419" t="s">
        <v>384</v>
      </c>
      <c r="N195" s="425">
        <f>K195*0.8</f>
        <v>902.52</v>
      </c>
      <c r="O195" s="379">
        <f>N195/5</f>
        <v>180.50399999999999</v>
      </c>
      <c r="P195" s="423">
        <f>O195/12</f>
        <v>15.042</v>
      </c>
      <c r="Q195" s="379">
        <f>P195/20</f>
        <v>0.75209999999999999</v>
      </c>
    </row>
    <row r="196" spans="2:17" x14ac:dyDescent="0.25">
      <c r="B196" s="408"/>
      <c r="C196" s="411"/>
      <c r="D196" s="414"/>
      <c r="E196" s="414"/>
      <c r="F196" s="414"/>
      <c r="G196" s="334"/>
      <c r="H196" s="142" t="s">
        <v>198</v>
      </c>
      <c r="I196" s="116">
        <v>198.9</v>
      </c>
      <c r="J196" s="116">
        <f>I196*G195</f>
        <v>994.5</v>
      </c>
      <c r="K196" s="417"/>
      <c r="L196" s="340"/>
      <c r="N196" s="421"/>
      <c r="O196" s="374"/>
      <c r="P196" s="377"/>
      <c r="Q196" s="374"/>
    </row>
    <row r="197" spans="2:17" ht="15.75" thickBot="1" x14ac:dyDescent="0.3">
      <c r="B197" s="409"/>
      <c r="C197" s="412"/>
      <c r="D197" s="415"/>
      <c r="E197" s="415"/>
      <c r="F197" s="415"/>
      <c r="G197" s="335"/>
      <c r="H197" s="124" t="s">
        <v>192</v>
      </c>
      <c r="I197" s="125">
        <v>311.99</v>
      </c>
      <c r="J197" s="125">
        <f>I197*G195</f>
        <v>1559.95</v>
      </c>
      <c r="K197" s="418"/>
      <c r="L197" s="341"/>
      <c r="N197" s="422"/>
      <c r="O197" s="375"/>
      <c r="P197" s="378"/>
      <c r="Q197" s="375"/>
    </row>
    <row r="198" spans="2:17" ht="16.5" customHeight="1" x14ac:dyDescent="0.25">
      <c r="B198" s="407">
        <v>27</v>
      </c>
      <c r="C198" s="410" t="s">
        <v>197</v>
      </c>
      <c r="D198" s="413" t="s">
        <v>148</v>
      </c>
      <c r="E198" s="413">
        <v>3</v>
      </c>
      <c r="F198" s="413">
        <v>2</v>
      </c>
      <c r="G198" s="367">
        <f>SUM(E198:F200)</f>
        <v>5</v>
      </c>
      <c r="H198" s="121" t="s">
        <v>193</v>
      </c>
      <c r="I198" s="113">
        <v>85.99</v>
      </c>
      <c r="J198" s="113">
        <f>I198*G198</f>
        <v>429.95</v>
      </c>
      <c r="K198" s="416">
        <f>AVERAGE(J198:J200)</f>
        <v>472.8</v>
      </c>
      <c r="L198" s="419" t="s">
        <v>384</v>
      </c>
      <c r="N198" s="425">
        <f>K198*0.8</f>
        <v>378.24</v>
      </c>
      <c r="O198" s="379">
        <f>N198/5</f>
        <v>75.647999999999996</v>
      </c>
      <c r="P198" s="423">
        <f>O198/12</f>
        <v>6.3039999999999994</v>
      </c>
      <c r="Q198" s="379">
        <f>P198/20</f>
        <v>0.31519999999999998</v>
      </c>
    </row>
    <row r="199" spans="2:17" ht="22.5" customHeight="1" x14ac:dyDescent="0.25">
      <c r="B199" s="408"/>
      <c r="C199" s="411"/>
      <c r="D199" s="414"/>
      <c r="E199" s="414"/>
      <c r="F199" s="414"/>
      <c r="G199" s="334"/>
      <c r="H199" s="142" t="s">
        <v>196</v>
      </c>
      <c r="I199" s="116">
        <v>86.25</v>
      </c>
      <c r="J199" s="116">
        <f>I199*G198</f>
        <v>431.25</v>
      </c>
      <c r="K199" s="417"/>
      <c r="L199" s="340"/>
      <c r="N199" s="421"/>
      <c r="O199" s="374"/>
      <c r="P199" s="377"/>
      <c r="Q199" s="374"/>
    </row>
    <row r="200" spans="2:17" ht="15.75" thickBot="1" x14ac:dyDescent="0.3">
      <c r="B200" s="409"/>
      <c r="C200" s="412"/>
      <c r="D200" s="415"/>
      <c r="E200" s="415"/>
      <c r="F200" s="415"/>
      <c r="G200" s="335"/>
      <c r="H200" s="124" t="s">
        <v>195</v>
      </c>
      <c r="I200" s="125">
        <v>111.44</v>
      </c>
      <c r="J200" s="125">
        <f>I200*G198</f>
        <v>557.20000000000005</v>
      </c>
      <c r="K200" s="418"/>
      <c r="L200" s="341"/>
      <c r="N200" s="422"/>
      <c r="O200" s="375"/>
      <c r="P200" s="378"/>
      <c r="Q200" s="375"/>
    </row>
    <row r="201" spans="2:17" x14ac:dyDescent="0.25">
      <c r="B201" s="407">
        <v>28</v>
      </c>
      <c r="C201" s="424" t="s">
        <v>194</v>
      </c>
      <c r="D201" s="413" t="s">
        <v>148</v>
      </c>
      <c r="E201" s="413">
        <v>4</v>
      </c>
      <c r="F201" s="413">
        <v>3</v>
      </c>
      <c r="G201" s="367">
        <f>SUM(E201:F203)</f>
        <v>7</v>
      </c>
      <c r="H201" s="121" t="s">
        <v>187</v>
      </c>
      <c r="I201" s="113">
        <v>977.77</v>
      </c>
      <c r="J201" s="113">
        <f>I201*G201</f>
        <v>6844.3899999999994</v>
      </c>
      <c r="K201" s="416">
        <f>AVERAGE(J201:J203)</f>
        <v>7809.1066666666666</v>
      </c>
      <c r="L201" s="419" t="s">
        <v>384</v>
      </c>
      <c r="N201" s="425">
        <f>K201*0.8</f>
        <v>6247.2853333333333</v>
      </c>
      <c r="O201" s="379">
        <f>N201/5</f>
        <v>1249.4570666666666</v>
      </c>
      <c r="P201" s="423">
        <f>O201/12</f>
        <v>104.12142222222222</v>
      </c>
      <c r="Q201" s="379">
        <f>P201/20</f>
        <v>5.2060711111111111</v>
      </c>
    </row>
    <row r="202" spans="2:17" x14ac:dyDescent="0.25">
      <c r="B202" s="408"/>
      <c r="C202" s="411"/>
      <c r="D202" s="414"/>
      <c r="E202" s="414"/>
      <c r="F202" s="414"/>
      <c r="G202" s="334"/>
      <c r="H202" s="142" t="s">
        <v>193</v>
      </c>
      <c r="I202" s="116">
        <v>1149.99</v>
      </c>
      <c r="J202" s="116">
        <f>I202*G201</f>
        <v>8049.93</v>
      </c>
      <c r="K202" s="417"/>
      <c r="L202" s="340"/>
      <c r="N202" s="421"/>
      <c r="O202" s="374"/>
      <c r="P202" s="377"/>
      <c r="Q202" s="374"/>
    </row>
    <row r="203" spans="2:17" ht="15.75" thickBot="1" x14ac:dyDescent="0.3">
      <c r="B203" s="409"/>
      <c r="C203" s="412"/>
      <c r="D203" s="415"/>
      <c r="E203" s="415"/>
      <c r="F203" s="415"/>
      <c r="G203" s="335"/>
      <c r="H203" s="124" t="s">
        <v>192</v>
      </c>
      <c r="I203" s="125">
        <v>1219</v>
      </c>
      <c r="J203" s="125">
        <f>I203*G201</f>
        <v>8533</v>
      </c>
      <c r="K203" s="418"/>
      <c r="L203" s="341"/>
      <c r="N203" s="422"/>
      <c r="O203" s="375"/>
      <c r="P203" s="378"/>
      <c r="Q203" s="375"/>
    </row>
    <row r="204" spans="2:17" ht="21.75" customHeight="1" x14ac:dyDescent="0.25">
      <c r="B204" s="407">
        <v>29</v>
      </c>
      <c r="C204" s="424" t="s">
        <v>191</v>
      </c>
      <c r="D204" s="413" t="s">
        <v>190</v>
      </c>
      <c r="E204" s="413">
        <v>3</v>
      </c>
      <c r="F204" s="413">
        <v>2</v>
      </c>
      <c r="G204" s="367">
        <f>SUM(E204:F206)</f>
        <v>5</v>
      </c>
      <c r="H204" s="121" t="s">
        <v>189</v>
      </c>
      <c r="I204" s="113">
        <v>5985.77</v>
      </c>
      <c r="J204" s="113">
        <f>I204*G204</f>
        <v>29928.850000000002</v>
      </c>
      <c r="K204" s="416">
        <f>AVERAGE(J204:J206)</f>
        <v>39618.51666666667</v>
      </c>
      <c r="L204" s="419" t="s">
        <v>384</v>
      </c>
      <c r="N204" s="425">
        <f>K204*0.8</f>
        <v>31694.813333333339</v>
      </c>
      <c r="O204" s="379">
        <f>N204/5</f>
        <v>6338.9626666666682</v>
      </c>
      <c r="P204" s="423">
        <f>O204/12</f>
        <v>528.24688888888898</v>
      </c>
      <c r="Q204" s="379">
        <f>P204/20</f>
        <v>26.41234444444445</v>
      </c>
    </row>
    <row r="205" spans="2:17" ht="21" customHeight="1" x14ac:dyDescent="0.25">
      <c r="B205" s="408"/>
      <c r="C205" s="411"/>
      <c r="D205" s="414"/>
      <c r="E205" s="414"/>
      <c r="F205" s="414"/>
      <c r="G205" s="334"/>
      <c r="H205" s="142" t="s">
        <v>188</v>
      </c>
      <c r="I205" s="116">
        <v>8007.57</v>
      </c>
      <c r="J205" s="116">
        <f>I205*G204</f>
        <v>40037.85</v>
      </c>
      <c r="K205" s="417"/>
      <c r="L205" s="340"/>
      <c r="N205" s="421"/>
      <c r="O205" s="374"/>
      <c r="P205" s="377"/>
      <c r="Q205" s="374"/>
    </row>
    <row r="206" spans="2:17" ht="20.25" customHeight="1" thickBot="1" x14ac:dyDescent="0.3">
      <c r="B206" s="409"/>
      <c r="C206" s="412"/>
      <c r="D206" s="415"/>
      <c r="E206" s="415"/>
      <c r="F206" s="415"/>
      <c r="G206" s="335"/>
      <c r="H206" s="124" t="s">
        <v>187</v>
      </c>
      <c r="I206" s="116">
        <v>9777.77</v>
      </c>
      <c r="J206" s="125">
        <f>I206*G204</f>
        <v>48888.850000000006</v>
      </c>
      <c r="K206" s="418"/>
      <c r="L206" s="341"/>
      <c r="N206" s="422"/>
      <c r="O206" s="375"/>
      <c r="P206" s="378"/>
      <c r="Q206" s="375"/>
    </row>
    <row r="207" spans="2:17" ht="19.5" customHeight="1" x14ac:dyDescent="0.25">
      <c r="B207" s="407">
        <v>30</v>
      </c>
      <c r="C207" s="424" t="s">
        <v>186</v>
      </c>
      <c r="D207" s="413" t="s">
        <v>148</v>
      </c>
      <c r="E207" s="413">
        <v>4</v>
      </c>
      <c r="F207" s="413">
        <v>3</v>
      </c>
      <c r="G207" s="367">
        <f>SUM(E207:F209)</f>
        <v>7</v>
      </c>
      <c r="H207" s="121" t="s">
        <v>185</v>
      </c>
      <c r="I207" s="113">
        <v>2311</v>
      </c>
      <c r="J207" s="113">
        <f>I207*G207</f>
        <v>16177</v>
      </c>
      <c r="K207" s="416">
        <f>AVERAGE(J207:J209)</f>
        <v>16952.833333333332</v>
      </c>
      <c r="L207" s="419" t="s">
        <v>384</v>
      </c>
      <c r="N207" s="425">
        <f>K207*0.8</f>
        <v>13562.266666666666</v>
      </c>
      <c r="O207" s="379">
        <f>N207/5</f>
        <v>2712.4533333333334</v>
      </c>
      <c r="P207" s="423">
        <f>O207/12</f>
        <v>226.03777777777779</v>
      </c>
      <c r="Q207" s="379">
        <f>P207/20</f>
        <v>11.30188888888889</v>
      </c>
    </row>
    <row r="208" spans="2:17" ht="24" customHeight="1" x14ac:dyDescent="0.25">
      <c r="B208" s="408"/>
      <c r="C208" s="411"/>
      <c r="D208" s="414"/>
      <c r="E208" s="414"/>
      <c r="F208" s="414"/>
      <c r="G208" s="334"/>
      <c r="H208" s="142" t="s">
        <v>184</v>
      </c>
      <c r="I208" s="116">
        <v>2399</v>
      </c>
      <c r="J208" s="116">
        <f>I208*G207</f>
        <v>16793</v>
      </c>
      <c r="K208" s="417"/>
      <c r="L208" s="340"/>
      <c r="N208" s="421"/>
      <c r="O208" s="374"/>
      <c r="P208" s="377"/>
      <c r="Q208" s="374"/>
    </row>
    <row r="209" spans="2:17" ht="21.75" customHeight="1" thickBot="1" x14ac:dyDescent="0.3">
      <c r="B209" s="409"/>
      <c r="C209" s="412"/>
      <c r="D209" s="415"/>
      <c r="E209" s="415"/>
      <c r="F209" s="415"/>
      <c r="G209" s="335"/>
      <c r="H209" s="124" t="s">
        <v>145</v>
      </c>
      <c r="I209" s="125">
        <v>2555.5</v>
      </c>
      <c r="J209" s="125">
        <f>I209*G207</f>
        <v>17888.5</v>
      </c>
      <c r="K209" s="418"/>
      <c r="L209" s="341"/>
      <c r="N209" s="422"/>
      <c r="O209" s="375"/>
      <c r="P209" s="378"/>
      <c r="Q209" s="375"/>
    </row>
    <row r="210" spans="2:17" ht="21" customHeight="1" x14ac:dyDescent="0.25">
      <c r="B210" s="407">
        <v>31</v>
      </c>
      <c r="C210" s="424" t="s">
        <v>183</v>
      </c>
      <c r="D210" s="413" t="s">
        <v>148</v>
      </c>
      <c r="E210" s="413">
        <v>1</v>
      </c>
      <c r="F210" s="413">
        <v>1</v>
      </c>
      <c r="G210" s="367">
        <f>SUM(E210:F212)</f>
        <v>2</v>
      </c>
      <c r="H210" s="121" t="s">
        <v>182</v>
      </c>
      <c r="I210" s="113">
        <v>2699.9</v>
      </c>
      <c r="J210" s="113">
        <f>I210*G210</f>
        <v>5399.8</v>
      </c>
      <c r="K210" s="416">
        <f>AVERAGE(J210:J212)</f>
        <v>5439.2</v>
      </c>
      <c r="L210" s="419" t="s">
        <v>384</v>
      </c>
      <c r="N210" s="425">
        <f>K210*0.8</f>
        <v>4351.3599999999997</v>
      </c>
      <c r="O210" s="379">
        <f>N210/5</f>
        <v>870.27199999999993</v>
      </c>
      <c r="P210" s="426">
        <f>O210/12</f>
        <v>72.522666666666666</v>
      </c>
      <c r="Q210" s="373">
        <f>P210/20</f>
        <v>3.6261333333333332</v>
      </c>
    </row>
    <row r="211" spans="2:17" ht="22.5" customHeight="1" x14ac:dyDescent="0.25">
      <c r="B211" s="408"/>
      <c r="C211" s="411"/>
      <c r="D211" s="414"/>
      <c r="E211" s="414"/>
      <c r="F211" s="414"/>
      <c r="G211" s="334"/>
      <c r="H211" s="142" t="s">
        <v>154</v>
      </c>
      <c r="I211" s="116">
        <v>2659.9</v>
      </c>
      <c r="J211" s="116">
        <f>I211*G210</f>
        <v>5319.8</v>
      </c>
      <c r="K211" s="417"/>
      <c r="L211" s="340"/>
      <c r="N211" s="421"/>
      <c r="O211" s="374"/>
      <c r="P211" s="427"/>
      <c r="Q211" s="374"/>
    </row>
    <row r="212" spans="2:17" ht="24" customHeight="1" thickBot="1" x14ac:dyDescent="0.3">
      <c r="B212" s="409"/>
      <c r="C212" s="412"/>
      <c r="D212" s="415"/>
      <c r="E212" s="415"/>
      <c r="F212" s="415"/>
      <c r="G212" s="335"/>
      <c r="H212" s="124" t="s">
        <v>155</v>
      </c>
      <c r="I212" s="125">
        <v>2799</v>
      </c>
      <c r="J212" s="125">
        <f>I212*G210</f>
        <v>5598</v>
      </c>
      <c r="K212" s="418"/>
      <c r="L212" s="341"/>
      <c r="N212" s="422"/>
      <c r="O212" s="375"/>
      <c r="P212" s="428"/>
      <c r="Q212" s="429"/>
    </row>
    <row r="213" spans="2:17" x14ac:dyDescent="0.25">
      <c r="B213" s="407">
        <v>32</v>
      </c>
      <c r="C213" s="410" t="s">
        <v>181</v>
      </c>
      <c r="D213" s="413" t="s">
        <v>180</v>
      </c>
      <c r="E213" s="413">
        <v>1</v>
      </c>
      <c r="F213" s="413">
        <v>1</v>
      </c>
      <c r="G213" s="367">
        <f>SUM(E213:F215)</f>
        <v>2</v>
      </c>
      <c r="H213" s="121" t="s">
        <v>154</v>
      </c>
      <c r="I213" s="113">
        <v>1069.98</v>
      </c>
      <c r="J213" s="113">
        <f>I213*G213</f>
        <v>2139.96</v>
      </c>
      <c r="K213" s="416">
        <f>AVERAGE(J213:J215)</f>
        <v>2290.12</v>
      </c>
      <c r="L213" s="419" t="s">
        <v>384</v>
      </c>
      <c r="N213" s="420">
        <f>K213*0.8</f>
        <v>1832.096</v>
      </c>
      <c r="O213" s="373">
        <f>N213/5</f>
        <v>366.41919999999999</v>
      </c>
      <c r="P213" s="376">
        <f>O213/12</f>
        <v>30.534933333333331</v>
      </c>
      <c r="Q213" s="379">
        <f>P213/20</f>
        <v>1.5267466666666665</v>
      </c>
    </row>
    <row r="214" spans="2:17" x14ac:dyDescent="0.25">
      <c r="B214" s="408"/>
      <c r="C214" s="411"/>
      <c r="D214" s="414"/>
      <c r="E214" s="414"/>
      <c r="F214" s="414"/>
      <c r="G214" s="334"/>
      <c r="H214" s="142" t="s">
        <v>150</v>
      </c>
      <c r="I214" s="116">
        <v>1124.0999999999999</v>
      </c>
      <c r="J214" s="116">
        <f>I214*G213</f>
        <v>2248.1999999999998</v>
      </c>
      <c r="K214" s="417"/>
      <c r="L214" s="340"/>
      <c r="N214" s="421"/>
      <c r="O214" s="374"/>
      <c r="P214" s="377"/>
      <c r="Q214" s="374"/>
    </row>
    <row r="215" spans="2:17" ht="15.75" thickBot="1" x14ac:dyDescent="0.3">
      <c r="B215" s="409"/>
      <c r="C215" s="412"/>
      <c r="D215" s="415"/>
      <c r="E215" s="415"/>
      <c r="F215" s="415"/>
      <c r="G215" s="335"/>
      <c r="H215" s="124" t="s">
        <v>179</v>
      </c>
      <c r="I215" s="125">
        <v>1241.0999999999999</v>
      </c>
      <c r="J215" s="125">
        <f>I215*G213</f>
        <v>2482.1999999999998</v>
      </c>
      <c r="K215" s="418"/>
      <c r="L215" s="341"/>
      <c r="N215" s="422"/>
      <c r="O215" s="375"/>
      <c r="P215" s="378"/>
      <c r="Q215" s="375"/>
    </row>
    <row r="216" spans="2:17" ht="19.5" thickBot="1" x14ac:dyDescent="0.3">
      <c r="N216" s="359" t="s">
        <v>178</v>
      </c>
      <c r="O216" s="360"/>
      <c r="P216" s="361"/>
      <c r="Q216" s="88">
        <f>SUM(Q120:Q215)</f>
        <v>65.142660000000006</v>
      </c>
    </row>
    <row r="217" spans="2:17" ht="24" customHeight="1" thickBot="1" x14ac:dyDescent="0.3"/>
    <row r="218" spans="2:17" ht="15" customHeight="1" x14ac:dyDescent="0.25">
      <c r="B218" s="380" t="s">
        <v>177</v>
      </c>
      <c r="C218" s="381"/>
      <c r="D218" s="381"/>
      <c r="E218" s="381"/>
      <c r="F218" s="381"/>
      <c r="G218" s="381"/>
      <c r="H218" s="381"/>
      <c r="I218" s="381"/>
      <c r="J218" s="382"/>
      <c r="K218" s="87"/>
      <c r="L218" s="86"/>
    </row>
    <row r="219" spans="2:17" ht="15.75" customHeight="1" thickBot="1" x14ac:dyDescent="0.3">
      <c r="B219" s="383"/>
      <c r="C219" s="384"/>
      <c r="D219" s="384"/>
      <c r="E219" s="384"/>
      <c r="F219" s="384"/>
      <c r="G219" s="384"/>
      <c r="H219" s="384"/>
      <c r="I219" s="384"/>
      <c r="J219" s="385"/>
      <c r="K219" s="86"/>
      <c r="L219" s="86"/>
    </row>
    <row r="220" spans="2:17" x14ac:dyDescent="0.25">
      <c r="B220" s="386" t="s">
        <v>176</v>
      </c>
      <c r="C220" s="387"/>
      <c r="D220" s="392" t="s">
        <v>175</v>
      </c>
      <c r="E220" s="392" t="s">
        <v>391</v>
      </c>
      <c r="F220" s="395" t="s">
        <v>174</v>
      </c>
      <c r="G220" s="397" t="s">
        <v>173</v>
      </c>
      <c r="H220" s="399" t="s">
        <v>172</v>
      </c>
      <c r="I220" s="402" t="s">
        <v>171</v>
      </c>
      <c r="J220" s="404" t="s">
        <v>170</v>
      </c>
      <c r="K220" s="85"/>
    </row>
    <row r="221" spans="2:17" x14ac:dyDescent="0.25">
      <c r="B221" s="388"/>
      <c r="C221" s="389"/>
      <c r="D221" s="393"/>
      <c r="E221" s="393"/>
      <c r="F221" s="395"/>
      <c r="G221" s="397"/>
      <c r="H221" s="400"/>
      <c r="I221" s="402"/>
      <c r="J221" s="405"/>
    </row>
    <row r="222" spans="2:17" ht="26.25" customHeight="1" thickBot="1" x14ac:dyDescent="0.3">
      <c r="B222" s="390"/>
      <c r="C222" s="391"/>
      <c r="D222" s="394"/>
      <c r="E222" s="394"/>
      <c r="F222" s="396"/>
      <c r="G222" s="398"/>
      <c r="H222" s="401"/>
      <c r="I222" s="403"/>
      <c r="J222" s="406"/>
    </row>
    <row r="223" spans="2:17" x14ac:dyDescent="0.25">
      <c r="B223" s="365">
        <v>1</v>
      </c>
      <c r="C223" s="366" t="s">
        <v>169</v>
      </c>
      <c r="D223" s="367" t="s">
        <v>148</v>
      </c>
      <c r="E223" s="367">
        <v>2</v>
      </c>
      <c r="F223" s="112" t="s">
        <v>162</v>
      </c>
      <c r="G223" s="130">
        <v>133</v>
      </c>
      <c r="H223" s="143">
        <f>G223*E223</f>
        <v>266</v>
      </c>
      <c r="I223" s="371">
        <f>AVERAGE(H223:H224)</f>
        <v>288</v>
      </c>
      <c r="J223" s="339" t="s">
        <v>384</v>
      </c>
    </row>
    <row r="224" spans="2:17" x14ac:dyDescent="0.25">
      <c r="B224" s="331"/>
      <c r="C224" s="334"/>
      <c r="D224" s="334"/>
      <c r="E224" s="334"/>
      <c r="F224" s="115" t="s">
        <v>165</v>
      </c>
      <c r="G224" s="132">
        <v>155</v>
      </c>
      <c r="H224" s="144">
        <f>G224*E223</f>
        <v>310</v>
      </c>
      <c r="I224" s="370"/>
      <c r="J224" s="340"/>
    </row>
    <row r="225" spans="2:10" ht="15.75" thickBot="1" x14ac:dyDescent="0.3">
      <c r="B225" s="332"/>
      <c r="C225" s="335"/>
      <c r="D225" s="335"/>
      <c r="E225" s="335"/>
      <c r="F225" s="145" t="s">
        <v>168</v>
      </c>
      <c r="G225" s="125" t="s">
        <v>168</v>
      </c>
      <c r="H225" s="146" t="s">
        <v>168</v>
      </c>
      <c r="I225" s="372"/>
      <c r="J225" s="341"/>
    </row>
    <row r="226" spans="2:10" x14ac:dyDescent="0.25">
      <c r="B226" s="365">
        <v>2</v>
      </c>
      <c r="C226" s="366" t="s">
        <v>167</v>
      </c>
      <c r="D226" s="367" t="s">
        <v>148</v>
      </c>
      <c r="E226" s="367">
        <v>2</v>
      </c>
      <c r="F226" s="112" t="s">
        <v>162</v>
      </c>
      <c r="G226" s="130">
        <v>185.25</v>
      </c>
      <c r="H226" s="143">
        <f>G226*E226</f>
        <v>370.5</v>
      </c>
      <c r="I226" s="371">
        <f>AVERAGE(H226:H228)</f>
        <v>402.16666666666669</v>
      </c>
      <c r="J226" s="339" t="s">
        <v>384</v>
      </c>
    </row>
    <row r="227" spans="2:10" x14ac:dyDescent="0.25">
      <c r="B227" s="331"/>
      <c r="C227" s="334"/>
      <c r="D227" s="334"/>
      <c r="E227" s="334"/>
      <c r="F227" s="115" t="s">
        <v>166</v>
      </c>
      <c r="G227" s="132">
        <v>200</v>
      </c>
      <c r="H227" s="144">
        <f>G227*E226</f>
        <v>400</v>
      </c>
      <c r="I227" s="370"/>
      <c r="J227" s="340"/>
    </row>
    <row r="228" spans="2:10" ht="15.75" thickBot="1" x14ac:dyDescent="0.3">
      <c r="B228" s="332"/>
      <c r="C228" s="335"/>
      <c r="D228" s="335"/>
      <c r="E228" s="335"/>
      <c r="F228" s="145" t="s">
        <v>165</v>
      </c>
      <c r="G228" s="125">
        <v>218</v>
      </c>
      <c r="H228" s="146">
        <f>G228*E226</f>
        <v>436</v>
      </c>
      <c r="I228" s="372"/>
      <c r="J228" s="341"/>
    </row>
    <row r="229" spans="2:10" x14ac:dyDescent="0.25">
      <c r="B229" s="330">
        <v>3</v>
      </c>
      <c r="C229" s="369" t="s">
        <v>164</v>
      </c>
      <c r="D229" s="333" t="s">
        <v>148</v>
      </c>
      <c r="E229" s="333">
        <v>1</v>
      </c>
      <c r="F229" s="149" t="s">
        <v>163</v>
      </c>
      <c r="G229" s="150">
        <v>9</v>
      </c>
      <c r="H229" s="151">
        <f>E229*G229</f>
        <v>9</v>
      </c>
      <c r="I229" s="370">
        <f>AVERAGE(H229:H231)</f>
        <v>14.736666666666666</v>
      </c>
      <c r="J229" s="339" t="s">
        <v>384</v>
      </c>
    </row>
    <row r="230" spans="2:10" x14ac:dyDescent="0.25">
      <c r="B230" s="331"/>
      <c r="C230" s="334"/>
      <c r="D230" s="334"/>
      <c r="E230" s="334"/>
      <c r="F230" s="115" t="s">
        <v>162</v>
      </c>
      <c r="G230" s="132">
        <v>14.96</v>
      </c>
      <c r="H230" s="144">
        <f>G230*E229</f>
        <v>14.96</v>
      </c>
      <c r="I230" s="370"/>
      <c r="J230" s="340"/>
    </row>
    <row r="231" spans="2:10" ht="15.75" thickBot="1" x14ac:dyDescent="0.3">
      <c r="B231" s="362"/>
      <c r="C231" s="363"/>
      <c r="D231" s="363"/>
      <c r="E231" s="363"/>
      <c r="F231" s="118" t="s">
        <v>145</v>
      </c>
      <c r="G231" s="134">
        <v>20.25</v>
      </c>
      <c r="H231" s="152">
        <f>G231*E229</f>
        <v>20.25</v>
      </c>
      <c r="I231" s="370"/>
      <c r="J231" s="341"/>
    </row>
    <row r="232" spans="2:10" x14ac:dyDescent="0.25">
      <c r="B232" s="365">
        <v>4</v>
      </c>
      <c r="C232" s="367" t="s">
        <v>161</v>
      </c>
      <c r="D232" s="367" t="s">
        <v>148</v>
      </c>
      <c r="E232" s="367">
        <v>2</v>
      </c>
      <c r="F232" s="112" t="s">
        <v>160</v>
      </c>
      <c r="G232" s="130">
        <v>27.9</v>
      </c>
      <c r="H232" s="143">
        <f>G232*E232</f>
        <v>55.8</v>
      </c>
      <c r="I232" s="371">
        <f>AVERAGE(H232:H234)</f>
        <v>59.133333333333326</v>
      </c>
      <c r="J232" s="339" t="s">
        <v>384</v>
      </c>
    </row>
    <row r="233" spans="2:10" x14ac:dyDescent="0.25">
      <c r="B233" s="331"/>
      <c r="C233" s="334"/>
      <c r="D233" s="334"/>
      <c r="E233" s="334"/>
      <c r="F233" s="115" t="s">
        <v>159</v>
      </c>
      <c r="G233" s="132">
        <v>29.9</v>
      </c>
      <c r="H233" s="144">
        <f>G233*E232</f>
        <v>59.8</v>
      </c>
      <c r="I233" s="370"/>
      <c r="J233" s="340"/>
    </row>
    <row r="234" spans="2:10" ht="15.75" thickBot="1" x14ac:dyDescent="0.3">
      <c r="B234" s="332"/>
      <c r="C234" s="335"/>
      <c r="D234" s="335"/>
      <c r="E234" s="335"/>
      <c r="F234" s="145" t="s">
        <v>158</v>
      </c>
      <c r="G234" s="125">
        <v>30.9</v>
      </c>
      <c r="H234" s="146">
        <f>G234*E232</f>
        <v>61.8</v>
      </c>
      <c r="I234" s="372"/>
      <c r="J234" s="341"/>
    </row>
    <row r="235" spans="2:10" x14ac:dyDescent="0.25">
      <c r="B235" s="330">
        <v>5</v>
      </c>
      <c r="C235" s="333" t="s">
        <v>157</v>
      </c>
      <c r="D235" s="333" t="s">
        <v>152</v>
      </c>
      <c r="E235" s="333">
        <v>2</v>
      </c>
      <c r="F235" s="148" t="s">
        <v>156</v>
      </c>
      <c r="G235" s="150">
        <v>12.9</v>
      </c>
      <c r="H235" s="151">
        <f>G235*E235</f>
        <v>25.8</v>
      </c>
      <c r="I235" s="336">
        <f>AVERAGE(H235:H237)</f>
        <v>26.3</v>
      </c>
      <c r="J235" s="339" t="s">
        <v>384</v>
      </c>
    </row>
    <row r="236" spans="2:10" x14ac:dyDescent="0.25">
      <c r="B236" s="331"/>
      <c r="C236" s="334"/>
      <c r="D236" s="334"/>
      <c r="E236" s="334"/>
      <c r="F236" s="122" t="s">
        <v>155</v>
      </c>
      <c r="G236" s="132">
        <v>12.9</v>
      </c>
      <c r="H236" s="144">
        <f>G236*E235</f>
        <v>25.8</v>
      </c>
      <c r="I236" s="337"/>
      <c r="J236" s="340"/>
    </row>
    <row r="237" spans="2:10" ht="15.75" thickBot="1" x14ac:dyDescent="0.3">
      <c r="B237" s="362"/>
      <c r="C237" s="363"/>
      <c r="D237" s="363"/>
      <c r="E237" s="363"/>
      <c r="F237" s="122" t="s">
        <v>154</v>
      </c>
      <c r="G237" s="132">
        <v>13.65</v>
      </c>
      <c r="H237" s="144">
        <f>G237*E235</f>
        <v>27.3</v>
      </c>
      <c r="I237" s="364"/>
      <c r="J237" s="341"/>
    </row>
    <row r="238" spans="2:10" x14ac:dyDescent="0.25">
      <c r="B238" s="365">
        <v>6</v>
      </c>
      <c r="C238" s="366" t="s">
        <v>153</v>
      </c>
      <c r="D238" s="367" t="s">
        <v>152</v>
      </c>
      <c r="E238" s="367">
        <v>1</v>
      </c>
      <c r="F238" s="141" t="s">
        <v>151</v>
      </c>
      <c r="G238" s="113">
        <v>85</v>
      </c>
      <c r="H238" s="153">
        <f>G238*E238</f>
        <v>85</v>
      </c>
      <c r="I238" s="368">
        <f>AVERAGE(H238:H240)</f>
        <v>89.68</v>
      </c>
      <c r="J238" s="339" t="s">
        <v>384</v>
      </c>
    </row>
    <row r="239" spans="2:10" x14ac:dyDescent="0.25">
      <c r="B239" s="331"/>
      <c r="C239" s="334"/>
      <c r="D239" s="334"/>
      <c r="E239" s="334"/>
      <c r="F239" s="142" t="s">
        <v>150</v>
      </c>
      <c r="G239" s="116">
        <v>89.99</v>
      </c>
      <c r="H239" s="154">
        <f>G239*E238</f>
        <v>89.99</v>
      </c>
      <c r="I239" s="337"/>
      <c r="J239" s="340"/>
    </row>
    <row r="240" spans="2:10" ht="15" customHeight="1" thickBot="1" x14ac:dyDescent="0.3">
      <c r="B240" s="332"/>
      <c r="C240" s="335"/>
      <c r="D240" s="335"/>
      <c r="E240" s="335"/>
      <c r="F240" s="124" t="s">
        <v>145</v>
      </c>
      <c r="G240" s="125">
        <v>94.05</v>
      </c>
      <c r="H240" s="146">
        <f>G240*E238</f>
        <v>94.05</v>
      </c>
      <c r="I240" s="338"/>
      <c r="J240" s="341"/>
    </row>
    <row r="241" spans="2:11" x14ac:dyDescent="0.25">
      <c r="B241" s="330">
        <v>7</v>
      </c>
      <c r="C241" s="333" t="s">
        <v>149</v>
      </c>
      <c r="D241" s="333" t="s">
        <v>148</v>
      </c>
      <c r="E241" s="333">
        <v>1</v>
      </c>
      <c r="F241" s="147" t="s">
        <v>147</v>
      </c>
      <c r="G241" s="155">
        <v>5</v>
      </c>
      <c r="H241" s="156">
        <f>G241*E241</f>
        <v>5</v>
      </c>
      <c r="I241" s="336">
        <f>AVERAGE(H241:H243)</f>
        <v>9.2966666666666669</v>
      </c>
      <c r="J241" s="339" t="s">
        <v>384</v>
      </c>
    </row>
    <row r="242" spans="2:11" x14ac:dyDescent="0.25">
      <c r="B242" s="331"/>
      <c r="C242" s="334"/>
      <c r="D242" s="334"/>
      <c r="E242" s="334"/>
      <c r="F242" s="142" t="s">
        <v>146</v>
      </c>
      <c r="G242" s="116">
        <v>9.9</v>
      </c>
      <c r="H242" s="154">
        <f>G242*E241</f>
        <v>9.9</v>
      </c>
      <c r="I242" s="337"/>
      <c r="J242" s="340"/>
    </row>
    <row r="243" spans="2:11" ht="15.75" thickBot="1" x14ac:dyDescent="0.3">
      <c r="B243" s="332"/>
      <c r="C243" s="335"/>
      <c r="D243" s="335"/>
      <c r="E243" s="335"/>
      <c r="F243" s="124" t="s">
        <v>145</v>
      </c>
      <c r="G243" s="125">
        <v>12.99</v>
      </c>
      <c r="H243" s="146">
        <f>G243*E241</f>
        <v>12.99</v>
      </c>
      <c r="I243" s="338"/>
      <c r="J243" s="341"/>
      <c r="K243" s="85"/>
    </row>
    <row r="244" spans="2:11" ht="30.75" customHeight="1" thickBot="1" x14ac:dyDescent="0.3">
      <c r="B244" s="347" t="s">
        <v>385</v>
      </c>
      <c r="C244" s="348"/>
      <c r="D244" s="348"/>
      <c r="E244" s="348"/>
      <c r="F244" s="348"/>
      <c r="G244" s="348"/>
      <c r="H244" s="348"/>
      <c r="I244" s="84">
        <f>SUM(I223:I243)</f>
        <v>889.31333333333328</v>
      </c>
      <c r="J244" s="83"/>
      <c r="K244" s="80"/>
    </row>
    <row r="245" spans="2:11" ht="30.75" customHeight="1" thickBot="1" x14ac:dyDescent="0.3">
      <c r="B245" s="349" t="s">
        <v>144</v>
      </c>
      <c r="C245" s="348"/>
      <c r="D245" s="348"/>
      <c r="E245" s="348"/>
      <c r="F245" s="348"/>
      <c r="G245" s="348"/>
      <c r="H245" s="348"/>
      <c r="I245" s="82">
        <f>I244/24</f>
        <v>37.054722222222217</v>
      </c>
      <c r="J245" s="81"/>
      <c r="K245" s="80"/>
    </row>
    <row r="246" spans="2:11" ht="15" customHeight="1" thickBot="1" x14ac:dyDescent="0.3"/>
    <row r="247" spans="2:11" x14ac:dyDescent="0.25">
      <c r="B247" s="350" t="s">
        <v>143</v>
      </c>
      <c r="C247" s="351"/>
      <c r="D247" s="351"/>
      <c r="E247" s="351"/>
      <c r="F247" s="352"/>
    </row>
    <row r="248" spans="2:11" x14ac:dyDescent="0.25">
      <c r="B248" s="353"/>
      <c r="C248" s="354"/>
      <c r="D248" s="354"/>
      <c r="E248" s="354"/>
      <c r="F248" s="355"/>
    </row>
    <row r="249" spans="2:11" ht="15" customHeight="1" thickBot="1" x14ac:dyDescent="0.3">
      <c r="B249" s="356"/>
      <c r="C249" s="357"/>
      <c r="D249" s="357"/>
      <c r="E249" s="357"/>
      <c r="F249" s="358"/>
    </row>
    <row r="250" spans="2:11" ht="31.5" customHeight="1" thickBot="1" x14ac:dyDescent="0.3">
      <c r="B250" s="359" t="str">
        <f>B2</f>
        <v>Tabela 1 - KIT (CONJUNTO) DE PRIMEIROS SOCORROS</v>
      </c>
      <c r="C250" s="360"/>
      <c r="D250" s="360"/>
      <c r="E250" s="361"/>
      <c r="F250" s="171">
        <f>M81</f>
        <v>3.786541666666666</v>
      </c>
    </row>
    <row r="251" spans="2:11" ht="31.5" customHeight="1" thickBot="1" x14ac:dyDescent="0.3">
      <c r="B251" s="342" t="str">
        <f>B83</f>
        <v>Tabela 2 - KIT DE PRIMEIROS SOCORROS (EQUIPAMENTOS)</v>
      </c>
      <c r="C251" s="343"/>
      <c r="D251" s="343"/>
      <c r="E251" s="343"/>
      <c r="F251" s="79">
        <f>Q115</f>
        <v>29.466462222222223</v>
      </c>
    </row>
    <row r="252" spans="2:11" ht="31.5" customHeight="1" thickBot="1" x14ac:dyDescent="0.3">
      <c r="B252" s="359" t="str">
        <f>B117</f>
        <v>Tabela 3 - MATERIAL DE SEGURANÇA (RESGATE, SALVAMENTO E ACESSÓRIOS)</v>
      </c>
      <c r="C252" s="360"/>
      <c r="D252" s="360"/>
      <c r="E252" s="361"/>
      <c r="F252" s="78">
        <f>Q216</f>
        <v>65.142660000000006</v>
      </c>
    </row>
    <row r="253" spans="2:11" ht="31.5" customHeight="1" thickBot="1" x14ac:dyDescent="0.3">
      <c r="B253" s="342" t="str">
        <f>B218</f>
        <v>Tabela 4 - CONJUNTO COMPLETO DO VESTUÁRIO (UNIFORME)</v>
      </c>
      <c r="C253" s="343"/>
      <c r="D253" s="343"/>
      <c r="E253" s="343"/>
      <c r="F253" s="77">
        <f>I245</f>
        <v>37.054722222222217</v>
      </c>
    </row>
    <row r="254" spans="2:11" ht="31.5" customHeight="1" thickBot="1" x14ac:dyDescent="0.3">
      <c r="B254" s="344" t="s">
        <v>142</v>
      </c>
      <c r="C254" s="345"/>
      <c r="D254" s="345"/>
      <c r="E254" s="346"/>
      <c r="F254" s="76">
        <f>SUM(F250:F253)</f>
        <v>135.4503861111111</v>
      </c>
    </row>
    <row r="255" spans="2:11" ht="15" customHeight="1" x14ac:dyDescent="0.25"/>
    <row r="258" ht="15" customHeight="1" x14ac:dyDescent="0.25"/>
    <row r="261" ht="15" customHeight="1" x14ac:dyDescent="0.25"/>
    <row r="264" ht="15" customHeight="1" x14ac:dyDescent="0.25"/>
    <row r="276" ht="15" customHeight="1" x14ac:dyDescent="0.25"/>
    <row r="291" ht="15" customHeight="1" x14ac:dyDescent="0.25"/>
  </sheetData>
  <mergeCells count="812">
    <mergeCell ref="B3:C3"/>
    <mergeCell ref="B4:B6"/>
    <mergeCell ref="C4:C6"/>
    <mergeCell ref="D4:D6"/>
    <mergeCell ref="E4:E6"/>
    <mergeCell ref="F4:F6"/>
    <mergeCell ref="G4:G6"/>
    <mergeCell ref="B2:M2"/>
    <mergeCell ref="K4:K6"/>
    <mergeCell ref="L4:L6"/>
    <mergeCell ref="M4:M6"/>
    <mergeCell ref="B7:B9"/>
    <mergeCell ref="C7:C9"/>
    <mergeCell ref="D7:D9"/>
    <mergeCell ref="E7:E9"/>
    <mergeCell ref="F7:F9"/>
    <mergeCell ref="G7:G9"/>
    <mergeCell ref="K7:K9"/>
    <mergeCell ref="L7:L9"/>
    <mergeCell ref="M7:M9"/>
    <mergeCell ref="B10:B12"/>
    <mergeCell ref="C10:C12"/>
    <mergeCell ref="D10:D12"/>
    <mergeCell ref="E10:E12"/>
    <mergeCell ref="F10:F12"/>
    <mergeCell ref="G10:G12"/>
    <mergeCell ref="K10:K12"/>
    <mergeCell ref="L10:L12"/>
    <mergeCell ref="M10:M12"/>
    <mergeCell ref="B13:B15"/>
    <mergeCell ref="C13:C15"/>
    <mergeCell ref="D13:D15"/>
    <mergeCell ref="E13:E15"/>
    <mergeCell ref="F13:F15"/>
    <mergeCell ref="G13:G15"/>
    <mergeCell ref="K13:K15"/>
    <mergeCell ref="L13:L15"/>
    <mergeCell ref="M13:M15"/>
    <mergeCell ref="B16:B18"/>
    <mergeCell ref="C16:C18"/>
    <mergeCell ref="D16:D18"/>
    <mergeCell ref="E16:E18"/>
    <mergeCell ref="F16:F18"/>
    <mergeCell ref="G16:G18"/>
    <mergeCell ref="K16:K18"/>
    <mergeCell ref="L16:L18"/>
    <mergeCell ref="M16:M18"/>
    <mergeCell ref="B19:B21"/>
    <mergeCell ref="C19:C21"/>
    <mergeCell ref="D19:D21"/>
    <mergeCell ref="E19:E21"/>
    <mergeCell ref="F19:F21"/>
    <mergeCell ref="G19:G21"/>
    <mergeCell ref="K19:K21"/>
    <mergeCell ref="L19:L21"/>
    <mergeCell ref="M19:M21"/>
    <mergeCell ref="B22:B24"/>
    <mergeCell ref="C22:C24"/>
    <mergeCell ref="D22:D24"/>
    <mergeCell ref="E22:E24"/>
    <mergeCell ref="F22:F24"/>
    <mergeCell ref="G22:G24"/>
    <mergeCell ref="K22:K24"/>
    <mergeCell ref="L22:L24"/>
    <mergeCell ref="M22:M24"/>
    <mergeCell ref="B25:B27"/>
    <mergeCell ref="C25:C27"/>
    <mergeCell ref="D25:D27"/>
    <mergeCell ref="E25:E27"/>
    <mergeCell ref="F25:F27"/>
    <mergeCell ref="G25:G27"/>
    <mergeCell ref="K25:K27"/>
    <mergeCell ref="L25:L27"/>
    <mergeCell ref="M25:M27"/>
    <mergeCell ref="B28:B30"/>
    <mergeCell ref="C28:C30"/>
    <mergeCell ref="D28:D30"/>
    <mergeCell ref="E28:E30"/>
    <mergeCell ref="F28:F30"/>
    <mergeCell ref="G28:G30"/>
    <mergeCell ref="K28:K30"/>
    <mergeCell ref="L28:L30"/>
    <mergeCell ref="M28:M30"/>
    <mergeCell ref="B31:B33"/>
    <mergeCell ref="C31:C33"/>
    <mergeCell ref="D31:D33"/>
    <mergeCell ref="E31:E33"/>
    <mergeCell ref="F31:F33"/>
    <mergeCell ref="G31:G33"/>
    <mergeCell ref="K31:K33"/>
    <mergeCell ref="L31:L33"/>
    <mergeCell ref="M31:M33"/>
    <mergeCell ref="B34:B36"/>
    <mergeCell ref="C34:C36"/>
    <mergeCell ref="D34:D36"/>
    <mergeCell ref="E34:E36"/>
    <mergeCell ref="F34:F36"/>
    <mergeCell ref="G34:G36"/>
    <mergeCell ref="K34:K36"/>
    <mergeCell ref="L34:L36"/>
    <mergeCell ref="M34:M36"/>
    <mergeCell ref="B37:B39"/>
    <mergeCell ref="C37:C39"/>
    <mergeCell ref="D37:D39"/>
    <mergeCell ref="E37:E39"/>
    <mergeCell ref="F37:F39"/>
    <mergeCell ref="G37:G39"/>
    <mergeCell ref="K37:K39"/>
    <mergeCell ref="L37:L39"/>
    <mergeCell ref="M37:M39"/>
    <mergeCell ref="B40:B42"/>
    <mergeCell ref="C40:C42"/>
    <mergeCell ref="D40:D42"/>
    <mergeCell ref="E40:E42"/>
    <mergeCell ref="F40:F42"/>
    <mergeCell ref="G40:G42"/>
    <mergeCell ref="K40:K42"/>
    <mergeCell ref="L40:L42"/>
    <mergeCell ref="M40:M42"/>
    <mergeCell ref="B43:B45"/>
    <mergeCell ref="C43:C45"/>
    <mergeCell ref="D43:D45"/>
    <mergeCell ref="E43:E45"/>
    <mergeCell ref="F43:F45"/>
    <mergeCell ref="G43:G45"/>
    <mergeCell ref="K43:K45"/>
    <mergeCell ref="L43:L45"/>
    <mergeCell ref="M43:M45"/>
    <mergeCell ref="B46:B48"/>
    <mergeCell ref="C46:C48"/>
    <mergeCell ref="D46:D48"/>
    <mergeCell ref="E46:E48"/>
    <mergeCell ref="F46:F48"/>
    <mergeCell ref="G46:G48"/>
    <mergeCell ref="K46:K48"/>
    <mergeCell ref="L46:L48"/>
    <mergeCell ref="M46:M48"/>
    <mergeCell ref="B49:B51"/>
    <mergeCell ref="C49:C51"/>
    <mergeCell ref="D49:D51"/>
    <mergeCell ref="E49:E51"/>
    <mergeCell ref="F49:F51"/>
    <mergeCell ref="G49:G51"/>
    <mergeCell ref="K49:K51"/>
    <mergeCell ref="L49:L51"/>
    <mergeCell ref="M49:M51"/>
    <mergeCell ref="B52:B54"/>
    <mergeCell ref="C52:C54"/>
    <mergeCell ref="D52:D54"/>
    <mergeCell ref="E52:E54"/>
    <mergeCell ref="F52:F54"/>
    <mergeCell ref="G52:G54"/>
    <mergeCell ref="K52:K54"/>
    <mergeCell ref="L52:L54"/>
    <mergeCell ref="M52:M54"/>
    <mergeCell ref="B55:B57"/>
    <mergeCell ref="C55:C57"/>
    <mergeCell ref="D55:D57"/>
    <mergeCell ref="E55:E57"/>
    <mergeCell ref="F55:F57"/>
    <mergeCell ref="G55:G57"/>
    <mergeCell ref="K55:K57"/>
    <mergeCell ref="L55:L57"/>
    <mergeCell ref="M55:M57"/>
    <mergeCell ref="B58:B60"/>
    <mergeCell ref="C58:C60"/>
    <mergeCell ref="D58:D60"/>
    <mergeCell ref="E58:E60"/>
    <mergeCell ref="F58:F60"/>
    <mergeCell ref="G58:G60"/>
    <mergeCell ref="K58:K60"/>
    <mergeCell ref="L58:L60"/>
    <mergeCell ref="M58:M60"/>
    <mergeCell ref="B61:B63"/>
    <mergeCell ref="C61:C63"/>
    <mergeCell ref="D61:D63"/>
    <mergeCell ref="E61:E63"/>
    <mergeCell ref="F61:F63"/>
    <mergeCell ref="G61:G63"/>
    <mergeCell ref="K61:K63"/>
    <mergeCell ref="L61:L63"/>
    <mergeCell ref="M61:M63"/>
    <mergeCell ref="K64:K66"/>
    <mergeCell ref="L64:L66"/>
    <mergeCell ref="M64:M66"/>
    <mergeCell ref="B67:B69"/>
    <mergeCell ref="C67:C69"/>
    <mergeCell ref="D67:D69"/>
    <mergeCell ref="E67:E69"/>
    <mergeCell ref="F67:F69"/>
    <mergeCell ref="G67:G69"/>
    <mergeCell ref="K67:K69"/>
    <mergeCell ref="B64:B66"/>
    <mergeCell ref="C64:C66"/>
    <mergeCell ref="D64:D66"/>
    <mergeCell ref="E64:E66"/>
    <mergeCell ref="F64:F66"/>
    <mergeCell ref="G64:G66"/>
    <mergeCell ref="L67:L69"/>
    <mergeCell ref="M67:M69"/>
    <mergeCell ref="B70:B72"/>
    <mergeCell ref="C70:C72"/>
    <mergeCell ref="D70:D72"/>
    <mergeCell ref="E70:E72"/>
    <mergeCell ref="F70:F72"/>
    <mergeCell ref="G70:G72"/>
    <mergeCell ref="L70:L72"/>
    <mergeCell ref="K70:K72"/>
    <mergeCell ref="N83:Q84"/>
    <mergeCell ref="F76:F78"/>
    <mergeCell ref="G76:G78"/>
    <mergeCell ref="M70:M72"/>
    <mergeCell ref="B73:B75"/>
    <mergeCell ref="C73:C75"/>
    <mergeCell ref="D73:D75"/>
    <mergeCell ref="E73:E75"/>
    <mergeCell ref="F73:F75"/>
    <mergeCell ref="G73:G75"/>
    <mergeCell ref="K73:K75"/>
    <mergeCell ref="K76:K78"/>
    <mergeCell ref="L76:L78"/>
    <mergeCell ref="M76:M78"/>
    <mergeCell ref="L73:L75"/>
    <mergeCell ref="M73:M75"/>
    <mergeCell ref="I85:I87"/>
    <mergeCell ref="J85:J87"/>
    <mergeCell ref="K85:K87"/>
    <mergeCell ref="B79:L79"/>
    <mergeCell ref="B80:L80"/>
    <mergeCell ref="B81:L81"/>
    <mergeCell ref="B76:B78"/>
    <mergeCell ref="C76:C78"/>
    <mergeCell ref="D76:D78"/>
    <mergeCell ref="E76:E78"/>
    <mergeCell ref="B83:L84"/>
    <mergeCell ref="L85:L87"/>
    <mergeCell ref="M85:M87"/>
    <mergeCell ref="N85:N87"/>
    <mergeCell ref="O85:O87"/>
    <mergeCell ref="P85:P87"/>
    <mergeCell ref="Q85:Q87"/>
    <mergeCell ref="B88:B90"/>
    <mergeCell ref="C88:C90"/>
    <mergeCell ref="D88:D90"/>
    <mergeCell ref="E88:E90"/>
    <mergeCell ref="F88:F90"/>
    <mergeCell ref="G88:G90"/>
    <mergeCell ref="K88:K90"/>
    <mergeCell ref="L88:L90"/>
    <mergeCell ref="M88:M90"/>
    <mergeCell ref="N88:N90"/>
    <mergeCell ref="O88:O90"/>
    <mergeCell ref="P88:P90"/>
    <mergeCell ref="Q88:Q90"/>
    <mergeCell ref="B85:C87"/>
    <mergeCell ref="D85:D87"/>
    <mergeCell ref="E85:E87"/>
    <mergeCell ref="F85:F87"/>
    <mergeCell ref="G85:G87"/>
    <mergeCell ref="H85:H87"/>
    <mergeCell ref="Q91:Q93"/>
    <mergeCell ref="B94:B96"/>
    <mergeCell ref="C94:C96"/>
    <mergeCell ref="D94:D96"/>
    <mergeCell ref="E94:E96"/>
    <mergeCell ref="F94:F96"/>
    <mergeCell ref="G94:G96"/>
    <mergeCell ref="K94:K96"/>
    <mergeCell ref="L94:L96"/>
    <mergeCell ref="M94:M96"/>
    <mergeCell ref="N94:N96"/>
    <mergeCell ref="O94:O96"/>
    <mergeCell ref="P94:P96"/>
    <mergeCell ref="Q94:Q96"/>
    <mergeCell ref="B91:B93"/>
    <mergeCell ref="C91:C93"/>
    <mergeCell ref="D91:D93"/>
    <mergeCell ref="E91:E93"/>
    <mergeCell ref="F91:F93"/>
    <mergeCell ref="G91:G93"/>
    <mergeCell ref="K91:K93"/>
    <mergeCell ref="L91:L93"/>
    <mergeCell ref="M91:M93"/>
    <mergeCell ref="E97:E99"/>
    <mergeCell ref="F97:F99"/>
    <mergeCell ref="G97:G99"/>
    <mergeCell ref="K97:K99"/>
    <mergeCell ref="L97:L99"/>
    <mergeCell ref="M97:M99"/>
    <mergeCell ref="N91:N93"/>
    <mergeCell ref="O91:O93"/>
    <mergeCell ref="P91:P93"/>
    <mergeCell ref="G103:G105"/>
    <mergeCell ref="K103:K105"/>
    <mergeCell ref="L103:L105"/>
    <mergeCell ref="M103:M105"/>
    <mergeCell ref="N97:N99"/>
    <mergeCell ref="O97:O99"/>
    <mergeCell ref="P97:P99"/>
    <mergeCell ref="Q97:Q99"/>
    <mergeCell ref="B100:B102"/>
    <mergeCell ref="C100:C102"/>
    <mergeCell ref="D100:D102"/>
    <mergeCell ref="E100:E102"/>
    <mergeCell ref="F100:F102"/>
    <mergeCell ref="G100:G102"/>
    <mergeCell ref="K100:K102"/>
    <mergeCell ref="L100:L102"/>
    <mergeCell ref="M100:M102"/>
    <mergeCell ref="N100:N102"/>
    <mergeCell ref="O100:O102"/>
    <mergeCell ref="P100:P102"/>
    <mergeCell ref="Q100:Q102"/>
    <mergeCell ref="B97:B99"/>
    <mergeCell ref="C97:C99"/>
    <mergeCell ref="D97:D99"/>
    <mergeCell ref="L109:L111"/>
    <mergeCell ref="M109:M111"/>
    <mergeCell ref="N103:N105"/>
    <mergeCell ref="O103:O105"/>
    <mergeCell ref="P103:P105"/>
    <mergeCell ref="Q103:Q105"/>
    <mergeCell ref="B106:B108"/>
    <mergeCell ref="C106:C108"/>
    <mergeCell ref="D106:D108"/>
    <mergeCell ref="E106:E108"/>
    <mergeCell ref="F106:F108"/>
    <mergeCell ref="G106:G108"/>
    <mergeCell ref="K106:K108"/>
    <mergeCell ref="L106:L108"/>
    <mergeCell ref="M106:M108"/>
    <mergeCell ref="N106:N108"/>
    <mergeCell ref="O106:O108"/>
    <mergeCell ref="P106:P108"/>
    <mergeCell ref="Q106:Q108"/>
    <mergeCell ref="B103:B105"/>
    <mergeCell ref="C103:C105"/>
    <mergeCell ref="D103:D105"/>
    <mergeCell ref="E103:E105"/>
    <mergeCell ref="F103:F105"/>
    <mergeCell ref="N109:N111"/>
    <mergeCell ref="O109:O111"/>
    <mergeCell ref="P109:P111"/>
    <mergeCell ref="Q109:Q111"/>
    <mergeCell ref="B112:B114"/>
    <mergeCell ref="C112:C114"/>
    <mergeCell ref="D112:D114"/>
    <mergeCell ref="E112:E114"/>
    <mergeCell ref="F112:F114"/>
    <mergeCell ref="G112:G114"/>
    <mergeCell ref="K112:K114"/>
    <mergeCell ref="L112:L114"/>
    <mergeCell ref="M112:M114"/>
    <mergeCell ref="N112:N114"/>
    <mergeCell ref="O112:O114"/>
    <mergeCell ref="P112:P114"/>
    <mergeCell ref="Q112:Q114"/>
    <mergeCell ref="B109:B111"/>
    <mergeCell ref="C109:C111"/>
    <mergeCell ref="D109:D111"/>
    <mergeCell ref="E109:E111"/>
    <mergeCell ref="F109:F111"/>
    <mergeCell ref="G109:G111"/>
    <mergeCell ref="K109:K111"/>
    <mergeCell ref="N115:P115"/>
    <mergeCell ref="B117:L118"/>
    <mergeCell ref="N117:Q118"/>
    <mergeCell ref="B119:C119"/>
    <mergeCell ref="B120:B122"/>
    <mergeCell ref="C120:C122"/>
    <mergeCell ref="D120:D122"/>
    <mergeCell ref="E120:E122"/>
    <mergeCell ref="F120:F122"/>
    <mergeCell ref="G120:G122"/>
    <mergeCell ref="K120:K122"/>
    <mergeCell ref="L120:L122"/>
    <mergeCell ref="N120:N122"/>
    <mergeCell ref="O120:O122"/>
    <mergeCell ref="P120:P122"/>
    <mergeCell ref="Q120:Q122"/>
    <mergeCell ref="O123:O125"/>
    <mergeCell ref="P123:P125"/>
    <mergeCell ref="Q123:Q125"/>
    <mergeCell ref="B126:B128"/>
    <mergeCell ref="C126:C128"/>
    <mergeCell ref="D126:D128"/>
    <mergeCell ref="E126:E128"/>
    <mergeCell ref="F126:F128"/>
    <mergeCell ref="G126:G128"/>
    <mergeCell ref="K126:K128"/>
    <mergeCell ref="L126:L128"/>
    <mergeCell ref="N126:N128"/>
    <mergeCell ref="O126:O128"/>
    <mergeCell ref="P126:P128"/>
    <mergeCell ref="Q126:Q128"/>
    <mergeCell ref="B123:B125"/>
    <mergeCell ref="C123:C125"/>
    <mergeCell ref="D123:D125"/>
    <mergeCell ref="E123:E125"/>
    <mergeCell ref="F123:F125"/>
    <mergeCell ref="G123:G125"/>
    <mergeCell ref="K123:K125"/>
    <mergeCell ref="L123:L125"/>
    <mergeCell ref="N123:N125"/>
    <mergeCell ref="O129:O131"/>
    <mergeCell ref="P129:P131"/>
    <mergeCell ref="Q129:Q131"/>
    <mergeCell ref="B132:B134"/>
    <mergeCell ref="C132:C134"/>
    <mergeCell ref="D132:D134"/>
    <mergeCell ref="E132:E134"/>
    <mergeCell ref="F132:F134"/>
    <mergeCell ref="G132:G134"/>
    <mergeCell ref="K132:K134"/>
    <mergeCell ref="L132:L134"/>
    <mergeCell ref="N132:N134"/>
    <mergeCell ref="O132:O134"/>
    <mergeCell ref="P132:P134"/>
    <mergeCell ref="Q132:Q134"/>
    <mergeCell ref="B129:B131"/>
    <mergeCell ref="C129:C131"/>
    <mergeCell ref="D129:D131"/>
    <mergeCell ref="E129:E131"/>
    <mergeCell ref="F129:F131"/>
    <mergeCell ref="G129:G131"/>
    <mergeCell ref="K129:K131"/>
    <mergeCell ref="L129:L131"/>
    <mergeCell ref="N129:N131"/>
    <mergeCell ref="O135:O137"/>
    <mergeCell ref="P135:P137"/>
    <mergeCell ref="Q135:Q137"/>
    <mergeCell ref="B138:B140"/>
    <mergeCell ref="C138:C140"/>
    <mergeCell ref="D138:D140"/>
    <mergeCell ref="E138:E140"/>
    <mergeCell ref="F138:F140"/>
    <mergeCell ref="G138:G140"/>
    <mergeCell ref="K138:K140"/>
    <mergeCell ref="L138:L140"/>
    <mergeCell ref="N138:N140"/>
    <mergeCell ref="O138:O140"/>
    <mergeCell ref="P138:P140"/>
    <mergeCell ref="Q138:Q140"/>
    <mergeCell ref="B135:B137"/>
    <mergeCell ref="C135:C137"/>
    <mergeCell ref="D135:D137"/>
    <mergeCell ref="E135:E137"/>
    <mergeCell ref="F135:F137"/>
    <mergeCell ref="G135:G137"/>
    <mergeCell ref="K135:K137"/>
    <mergeCell ref="L135:L137"/>
    <mergeCell ref="N135:N137"/>
    <mergeCell ref="O141:O143"/>
    <mergeCell ref="P141:P143"/>
    <mergeCell ref="Q141:Q143"/>
    <mergeCell ref="B144:B146"/>
    <mergeCell ref="C144:C146"/>
    <mergeCell ref="D144:D146"/>
    <mergeCell ref="E144:E146"/>
    <mergeCell ref="F144:F146"/>
    <mergeCell ref="G144:G146"/>
    <mergeCell ref="K144:K146"/>
    <mergeCell ref="L144:L146"/>
    <mergeCell ref="N144:N146"/>
    <mergeCell ref="O144:O146"/>
    <mergeCell ref="P144:P146"/>
    <mergeCell ref="Q144:Q146"/>
    <mergeCell ref="B141:B143"/>
    <mergeCell ref="C141:C143"/>
    <mergeCell ref="D141:D143"/>
    <mergeCell ref="E141:E143"/>
    <mergeCell ref="F141:F143"/>
    <mergeCell ref="G141:G143"/>
    <mergeCell ref="K141:K143"/>
    <mergeCell ref="L141:L143"/>
    <mergeCell ref="N141:N143"/>
    <mergeCell ref="O147:O149"/>
    <mergeCell ref="P147:P149"/>
    <mergeCell ref="Q147:Q149"/>
    <mergeCell ref="B150:B152"/>
    <mergeCell ref="C150:C152"/>
    <mergeCell ref="D150:D152"/>
    <mergeCell ref="E150:E152"/>
    <mergeCell ref="F150:F152"/>
    <mergeCell ref="G150:G152"/>
    <mergeCell ref="K150:K152"/>
    <mergeCell ref="L150:L152"/>
    <mergeCell ref="N150:N152"/>
    <mergeCell ref="O150:O152"/>
    <mergeCell ref="P150:P152"/>
    <mergeCell ref="Q150:Q152"/>
    <mergeCell ref="B147:B149"/>
    <mergeCell ref="C147:C149"/>
    <mergeCell ref="D147:D149"/>
    <mergeCell ref="E147:E149"/>
    <mergeCell ref="F147:F149"/>
    <mergeCell ref="G147:G149"/>
    <mergeCell ref="K147:K149"/>
    <mergeCell ref="L147:L149"/>
    <mergeCell ref="N147:N149"/>
    <mergeCell ref="O153:O155"/>
    <mergeCell ref="P153:P155"/>
    <mergeCell ref="Q153:Q155"/>
    <mergeCell ref="B156:B158"/>
    <mergeCell ref="C156:C158"/>
    <mergeCell ref="D156:D158"/>
    <mergeCell ref="E156:E158"/>
    <mergeCell ref="F156:F158"/>
    <mergeCell ref="G156:G158"/>
    <mergeCell ref="K156:K158"/>
    <mergeCell ref="L156:L158"/>
    <mergeCell ref="N156:N158"/>
    <mergeCell ref="O156:O158"/>
    <mergeCell ref="P156:P158"/>
    <mergeCell ref="Q156:Q158"/>
    <mergeCell ref="B153:B155"/>
    <mergeCell ref="C153:C155"/>
    <mergeCell ref="D153:D155"/>
    <mergeCell ref="E153:E155"/>
    <mergeCell ref="F153:F155"/>
    <mergeCell ref="G153:G155"/>
    <mergeCell ref="K153:K155"/>
    <mergeCell ref="L153:L155"/>
    <mergeCell ref="N153:N155"/>
    <mergeCell ref="O159:O161"/>
    <mergeCell ref="P159:P161"/>
    <mergeCell ref="Q159:Q161"/>
    <mergeCell ref="B162:B164"/>
    <mergeCell ref="C162:C164"/>
    <mergeCell ref="D162:D164"/>
    <mergeCell ref="E162:E164"/>
    <mergeCell ref="F162:F164"/>
    <mergeCell ref="G162:G164"/>
    <mergeCell ref="K162:K164"/>
    <mergeCell ref="L162:L164"/>
    <mergeCell ref="N162:N164"/>
    <mergeCell ref="O162:O164"/>
    <mergeCell ref="P162:P164"/>
    <mergeCell ref="Q162:Q164"/>
    <mergeCell ref="B159:B161"/>
    <mergeCell ref="C159:C161"/>
    <mergeCell ref="D159:D161"/>
    <mergeCell ref="E159:E161"/>
    <mergeCell ref="F159:F161"/>
    <mergeCell ref="G159:G161"/>
    <mergeCell ref="K159:K161"/>
    <mergeCell ref="L159:L161"/>
    <mergeCell ref="N159:N161"/>
    <mergeCell ref="O165:O167"/>
    <mergeCell ref="P165:P167"/>
    <mergeCell ref="Q165:Q167"/>
    <mergeCell ref="B168:B170"/>
    <mergeCell ref="C168:C170"/>
    <mergeCell ref="D168:D170"/>
    <mergeCell ref="E168:E170"/>
    <mergeCell ref="F168:F170"/>
    <mergeCell ref="G168:G170"/>
    <mergeCell ref="K168:K170"/>
    <mergeCell ref="L168:L170"/>
    <mergeCell ref="N168:N170"/>
    <mergeCell ref="O168:O170"/>
    <mergeCell ref="P168:P170"/>
    <mergeCell ref="Q168:Q170"/>
    <mergeCell ref="B165:B167"/>
    <mergeCell ref="C165:C167"/>
    <mergeCell ref="D165:D167"/>
    <mergeCell ref="E165:E167"/>
    <mergeCell ref="F165:F167"/>
    <mergeCell ref="G165:G167"/>
    <mergeCell ref="K165:K167"/>
    <mergeCell ref="L165:L167"/>
    <mergeCell ref="N165:N167"/>
    <mergeCell ref="O171:O173"/>
    <mergeCell ref="P171:P173"/>
    <mergeCell ref="Q171:Q173"/>
    <mergeCell ref="B174:B176"/>
    <mergeCell ref="C174:C176"/>
    <mergeCell ref="D174:D176"/>
    <mergeCell ref="E174:E176"/>
    <mergeCell ref="F174:F176"/>
    <mergeCell ref="G174:G176"/>
    <mergeCell ref="K174:K176"/>
    <mergeCell ref="L174:L176"/>
    <mergeCell ref="N174:N176"/>
    <mergeCell ref="O174:O176"/>
    <mergeCell ref="P174:P176"/>
    <mergeCell ref="Q174:Q176"/>
    <mergeCell ref="B171:B173"/>
    <mergeCell ref="C171:C173"/>
    <mergeCell ref="D171:D173"/>
    <mergeCell ref="E171:E173"/>
    <mergeCell ref="F171:F173"/>
    <mergeCell ref="G171:G173"/>
    <mergeCell ref="K171:K173"/>
    <mergeCell ref="L171:L173"/>
    <mergeCell ref="N171:N173"/>
    <mergeCell ref="O177:O179"/>
    <mergeCell ref="P177:P179"/>
    <mergeCell ref="Q177:Q179"/>
    <mergeCell ref="B180:B182"/>
    <mergeCell ref="C180:C182"/>
    <mergeCell ref="D180:D182"/>
    <mergeCell ref="E180:E182"/>
    <mergeCell ref="F180:F182"/>
    <mergeCell ref="G180:G182"/>
    <mergeCell ref="K180:K182"/>
    <mergeCell ref="L180:L182"/>
    <mergeCell ref="N180:N182"/>
    <mergeCell ref="O180:O182"/>
    <mergeCell ref="P180:P182"/>
    <mergeCell ref="Q180:Q182"/>
    <mergeCell ref="B177:B179"/>
    <mergeCell ref="C177:C179"/>
    <mergeCell ref="D177:D179"/>
    <mergeCell ref="E177:E179"/>
    <mergeCell ref="F177:F179"/>
    <mergeCell ref="G177:G179"/>
    <mergeCell ref="K177:K179"/>
    <mergeCell ref="L177:L179"/>
    <mergeCell ref="N177:N179"/>
    <mergeCell ref="O183:O185"/>
    <mergeCell ref="P183:P185"/>
    <mergeCell ref="Q183:Q185"/>
    <mergeCell ref="B186:B188"/>
    <mergeCell ref="C186:C188"/>
    <mergeCell ref="D186:D188"/>
    <mergeCell ref="E186:E188"/>
    <mergeCell ref="F186:F188"/>
    <mergeCell ref="G186:G188"/>
    <mergeCell ref="K186:K188"/>
    <mergeCell ref="L186:L188"/>
    <mergeCell ref="N186:N188"/>
    <mergeCell ref="O186:O188"/>
    <mergeCell ref="P186:P188"/>
    <mergeCell ref="Q186:Q188"/>
    <mergeCell ref="B183:B185"/>
    <mergeCell ref="C183:C185"/>
    <mergeCell ref="D183:D185"/>
    <mergeCell ref="E183:E185"/>
    <mergeCell ref="F183:F185"/>
    <mergeCell ref="G183:G185"/>
    <mergeCell ref="K183:K185"/>
    <mergeCell ref="L183:L185"/>
    <mergeCell ref="N183:N185"/>
    <mergeCell ref="O189:O191"/>
    <mergeCell ref="P189:P191"/>
    <mergeCell ref="Q189:Q191"/>
    <mergeCell ref="B192:B194"/>
    <mergeCell ref="C192:C194"/>
    <mergeCell ref="D192:D194"/>
    <mergeCell ref="E192:E194"/>
    <mergeCell ref="F192:F194"/>
    <mergeCell ref="G192:G194"/>
    <mergeCell ref="K192:K194"/>
    <mergeCell ref="L192:L194"/>
    <mergeCell ref="N192:N194"/>
    <mergeCell ref="O192:O194"/>
    <mergeCell ref="P192:P194"/>
    <mergeCell ref="Q192:Q194"/>
    <mergeCell ref="B189:B191"/>
    <mergeCell ref="C189:C191"/>
    <mergeCell ref="D189:D191"/>
    <mergeCell ref="E189:E191"/>
    <mergeCell ref="F189:F191"/>
    <mergeCell ref="G189:G191"/>
    <mergeCell ref="K189:K191"/>
    <mergeCell ref="L189:L191"/>
    <mergeCell ref="N189:N191"/>
    <mergeCell ref="O195:O197"/>
    <mergeCell ref="P195:P197"/>
    <mergeCell ref="Q195:Q197"/>
    <mergeCell ref="B198:B200"/>
    <mergeCell ref="C198:C200"/>
    <mergeCell ref="D198:D200"/>
    <mergeCell ref="E198:E200"/>
    <mergeCell ref="F198:F200"/>
    <mergeCell ref="G198:G200"/>
    <mergeCell ref="K198:K200"/>
    <mergeCell ref="L198:L200"/>
    <mergeCell ref="N198:N200"/>
    <mergeCell ref="O198:O200"/>
    <mergeCell ref="P198:P200"/>
    <mergeCell ref="Q198:Q200"/>
    <mergeCell ref="B195:B197"/>
    <mergeCell ref="C195:C197"/>
    <mergeCell ref="D195:D197"/>
    <mergeCell ref="E195:E197"/>
    <mergeCell ref="F195:F197"/>
    <mergeCell ref="G195:G197"/>
    <mergeCell ref="K195:K197"/>
    <mergeCell ref="L195:L197"/>
    <mergeCell ref="N195:N197"/>
    <mergeCell ref="O201:O203"/>
    <mergeCell ref="P201:P203"/>
    <mergeCell ref="Q201:Q203"/>
    <mergeCell ref="B204:B206"/>
    <mergeCell ref="C204:C206"/>
    <mergeCell ref="D204:D206"/>
    <mergeCell ref="E204:E206"/>
    <mergeCell ref="F204:F206"/>
    <mergeCell ref="G204:G206"/>
    <mergeCell ref="K204:K206"/>
    <mergeCell ref="L204:L206"/>
    <mergeCell ref="N204:N206"/>
    <mergeCell ref="O204:O206"/>
    <mergeCell ref="P204:P206"/>
    <mergeCell ref="Q204:Q206"/>
    <mergeCell ref="B201:B203"/>
    <mergeCell ref="C201:C203"/>
    <mergeCell ref="D201:D203"/>
    <mergeCell ref="E201:E203"/>
    <mergeCell ref="F201:F203"/>
    <mergeCell ref="G201:G203"/>
    <mergeCell ref="K201:K203"/>
    <mergeCell ref="L201:L203"/>
    <mergeCell ref="N201:N203"/>
    <mergeCell ref="O207:O209"/>
    <mergeCell ref="P207:P209"/>
    <mergeCell ref="Q207:Q209"/>
    <mergeCell ref="B210:B212"/>
    <mergeCell ref="C210:C212"/>
    <mergeCell ref="D210:D212"/>
    <mergeCell ref="E210:E212"/>
    <mergeCell ref="F210:F212"/>
    <mergeCell ref="G210:G212"/>
    <mergeCell ref="K210:K212"/>
    <mergeCell ref="L210:L212"/>
    <mergeCell ref="N210:N212"/>
    <mergeCell ref="O210:O212"/>
    <mergeCell ref="P210:P212"/>
    <mergeCell ref="Q210:Q212"/>
    <mergeCell ref="B207:B209"/>
    <mergeCell ref="C207:C209"/>
    <mergeCell ref="D207:D209"/>
    <mergeCell ref="E207:E209"/>
    <mergeCell ref="F207:F209"/>
    <mergeCell ref="G207:G209"/>
    <mergeCell ref="K207:K209"/>
    <mergeCell ref="L207:L209"/>
    <mergeCell ref="N207:N209"/>
    <mergeCell ref="O213:O215"/>
    <mergeCell ref="P213:P215"/>
    <mergeCell ref="Q213:Q215"/>
    <mergeCell ref="N216:P216"/>
    <mergeCell ref="B218:J219"/>
    <mergeCell ref="B220:C222"/>
    <mergeCell ref="D220:D222"/>
    <mergeCell ref="E220:E222"/>
    <mergeCell ref="F220:F222"/>
    <mergeCell ref="G220:G222"/>
    <mergeCell ref="H220:H222"/>
    <mergeCell ref="I220:I222"/>
    <mergeCell ref="J220:J222"/>
    <mergeCell ref="B213:B215"/>
    <mergeCell ref="C213:C215"/>
    <mergeCell ref="D213:D215"/>
    <mergeCell ref="E213:E215"/>
    <mergeCell ref="F213:F215"/>
    <mergeCell ref="G213:G215"/>
    <mergeCell ref="K213:K215"/>
    <mergeCell ref="L213:L215"/>
    <mergeCell ref="N213:N215"/>
    <mergeCell ref="B223:B225"/>
    <mergeCell ref="C223:C225"/>
    <mergeCell ref="D223:D225"/>
    <mergeCell ref="E223:E225"/>
    <mergeCell ref="I223:I225"/>
    <mergeCell ref="J223:J225"/>
    <mergeCell ref="B226:B228"/>
    <mergeCell ref="C226:C228"/>
    <mergeCell ref="D226:D228"/>
    <mergeCell ref="E226:E228"/>
    <mergeCell ref="I226:I228"/>
    <mergeCell ref="J226:J228"/>
    <mergeCell ref="B229:B231"/>
    <mergeCell ref="C229:C231"/>
    <mergeCell ref="D229:D231"/>
    <mergeCell ref="E229:E231"/>
    <mergeCell ref="I229:I231"/>
    <mergeCell ref="J229:J231"/>
    <mergeCell ref="B232:B234"/>
    <mergeCell ref="C232:C234"/>
    <mergeCell ref="D232:D234"/>
    <mergeCell ref="E232:E234"/>
    <mergeCell ref="I232:I234"/>
    <mergeCell ref="J232:J234"/>
    <mergeCell ref="B235:B237"/>
    <mergeCell ref="C235:C237"/>
    <mergeCell ref="D235:D237"/>
    <mergeCell ref="E235:E237"/>
    <mergeCell ref="I235:I237"/>
    <mergeCell ref="J235:J237"/>
    <mergeCell ref="B238:B240"/>
    <mergeCell ref="C238:C240"/>
    <mergeCell ref="D238:D240"/>
    <mergeCell ref="E238:E240"/>
    <mergeCell ref="I238:I240"/>
    <mergeCell ref="J238:J240"/>
    <mergeCell ref="B241:B243"/>
    <mergeCell ref="C241:C243"/>
    <mergeCell ref="D241:D243"/>
    <mergeCell ref="E241:E243"/>
    <mergeCell ref="I241:I243"/>
    <mergeCell ref="J241:J243"/>
    <mergeCell ref="B253:E253"/>
    <mergeCell ref="B254:E254"/>
    <mergeCell ref="B244:H244"/>
    <mergeCell ref="B245:H245"/>
    <mergeCell ref="B247:F249"/>
    <mergeCell ref="B250:E250"/>
    <mergeCell ref="B251:E251"/>
    <mergeCell ref="B252:E252"/>
  </mergeCells>
  <phoneticPr fontId="16" type="noConversion"/>
  <pageMargins left="0.7" right="0.7" top="0.75" bottom="0.75" header="0.3" footer="0.3"/>
  <pageSetup paperSize="9" scale="2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DA2778-DA87-488D-BFDF-7C282675E78B}">
  <sheetPr>
    <pageSetUpPr fitToPage="1"/>
  </sheetPr>
  <dimension ref="A5:J15"/>
  <sheetViews>
    <sheetView topLeftCell="A88" zoomScale="106" zoomScaleNormal="106" workbookViewId="0">
      <selection activeCell="B109" sqref="B109:D109"/>
    </sheetView>
  </sheetViews>
  <sheetFormatPr defaultRowHeight="15" x14ac:dyDescent="0.2"/>
  <cols>
    <col min="1" max="3" width="12.42578125" style="157" customWidth="1"/>
    <col min="4" max="4" width="16.42578125" style="157" customWidth="1"/>
    <col min="5" max="8" width="30.7109375" style="157" customWidth="1"/>
    <col min="9" max="10" width="21.28515625" style="157" customWidth="1"/>
    <col min="11" max="16" width="13.28515625" style="157" customWidth="1"/>
    <col min="17" max="16384" width="9.140625" style="157"/>
  </cols>
  <sheetData>
    <row r="5" spans="1:10" ht="15.75" thickBot="1" x14ac:dyDescent="0.25"/>
    <row r="6" spans="1:10" ht="15.75" thickBot="1" x14ac:dyDescent="0.25">
      <c r="A6" s="514" t="s">
        <v>383</v>
      </c>
      <c r="B6" s="515"/>
      <c r="C6" s="515"/>
      <c r="D6" s="515"/>
      <c r="E6" s="515"/>
      <c r="F6" s="515"/>
      <c r="G6" s="515"/>
      <c r="H6" s="515"/>
      <c r="I6" s="515"/>
      <c r="J6" s="516"/>
    </row>
    <row r="7" spans="1:10" ht="14.25" customHeight="1" x14ac:dyDescent="0.2">
      <c r="A7" s="523" t="s">
        <v>370</v>
      </c>
      <c r="B7" s="524"/>
      <c r="C7" s="524"/>
      <c r="D7" s="525"/>
      <c r="E7" s="526" t="s">
        <v>390</v>
      </c>
      <c r="F7" s="527"/>
      <c r="G7" s="527"/>
      <c r="H7" s="528"/>
      <c r="I7" s="529" t="s">
        <v>369</v>
      </c>
      <c r="J7" s="529" t="s">
        <v>368</v>
      </c>
    </row>
    <row r="8" spans="1:10" ht="37.5" customHeight="1" x14ac:dyDescent="0.2">
      <c r="A8" s="531"/>
      <c r="B8" s="532"/>
      <c r="C8" s="533"/>
      <c r="D8" s="166" t="s">
        <v>367</v>
      </c>
      <c r="E8" s="167" t="s">
        <v>380</v>
      </c>
      <c r="F8" s="167" t="s">
        <v>379</v>
      </c>
      <c r="G8" s="167" t="s">
        <v>381</v>
      </c>
      <c r="H8" s="167" t="s">
        <v>382</v>
      </c>
      <c r="I8" s="530"/>
      <c r="J8" s="530"/>
    </row>
    <row r="9" spans="1:10" ht="47.25" customHeight="1" x14ac:dyDescent="0.2">
      <c r="A9" s="165" t="s">
        <v>366</v>
      </c>
      <c r="B9" s="164" t="s">
        <v>364</v>
      </c>
      <c r="C9" s="163" t="s">
        <v>363</v>
      </c>
      <c r="D9" s="163" t="s">
        <v>362</v>
      </c>
      <c r="E9" s="168">
        <v>18000</v>
      </c>
      <c r="F9" s="168">
        <v>2620.63</v>
      </c>
      <c r="G9" s="168">
        <v>16560</v>
      </c>
      <c r="H9" s="168">
        <v>16788.2</v>
      </c>
      <c r="I9" s="170">
        <f>AVERAGE(E9:H9)</f>
        <v>13492.2075</v>
      </c>
      <c r="J9" s="169">
        <f>MEDIAN(E9:H9)</f>
        <v>16674.099999999999</v>
      </c>
    </row>
    <row r="10" spans="1:10" ht="47.25" customHeight="1" x14ac:dyDescent="0.2">
      <c r="A10" s="162" t="s">
        <v>365</v>
      </c>
      <c r="B10" s="161" t="s">
        <v>364</v>
      </c>
      <c r="C10" s="160" t="s">
        <v>363</v>
      </c>
      <c r="D10" s="160" t="s">
        <v>362</v>
      </c>
      <c r="E10" s="168">
        <v>18000</v>
      </c>
      <c r="F10" s="168">
        <v>2620.63</v>
      </c>
      <c r="G10" s="168">
        <v>16560</v>
      </c>
      <c r="H10" s="168">
        <v>18972</v>
      </c>
      <c r="I10" s="169">
        <f>AVERAGE(E10:H10)</f>
        <v>14038.157500000001</v>
      </c>
      <c r="J10" s="169">
        <f>MEDIAN(E10:H10)</f>
        <v>17280</v>
      </c>
    </row>
    <row r="11" spans="1:10" ht="47.25" customHeight="1" x14ac:dyDescent="0.2">
      <c r="A11" s="517" t="s">
        <v>361</v>
      </c>
      <c r="B11" s="518"/>
      <c r="C11" s="519" t="s">
        <v>360</v>
      </c>
      <c r="D11" s="520"/>
      <c r="E11" s="521"/>
      <c r="F11" s="522"/>
      <c r="G11" s="522"/>
      <c r="H11" s="522"/>
      <c r="I11" s="522"/>
      <c r="J11" s="522"/>
    </row>
    <row r="12" spans="1:10" ht="47.25" customHeight="1" x14ac:dyDescent="0.2">
      <c r="C12" s="159"/>
      <c r="E12" s="158"/>
    </row>
    <row r="13" spans="1:10" ht="47.25" customHeight="1" x14ac:dyDescent="0.2"/>
    <row r="14" spans="1:10" ht="47.25" customHeight="1" x14ac:dyDescent="0.2"/>
    <row r="15" spans="1:10" ht="47.25" customHeight="1" x14ac:dyDescent="0.2"/>
  </sheetData>
  <mergeCells count="9">
    <mergeCell ref="A6:J6"/>
    <mergeCell ref="A11:B11"/>
    <mergeCell ref="C11:D11"/>
    <mergeCell ref="E11:J11"/>
    <mergeCell ref="A7:D7"/>
    <mergeCell ref="E7:H7"/>
    <mergeCell ref="I7:I8"/>
    <mergeCell ref="J7:J8"/>
    <mergeCell ref="A8:C8"/>
  </mergeCells>
  <pageMargins left="0.7" right="0.7" top="0.75" bottom="0.75" header="0.3" footer="0.3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4</vt:i4>
      </vt:variant>
    </vt:vector>
  </HeadingPairs>
  <TitlesOfParts>
    <vt:vector size="11" baseType="lpstr">
      <vt:lpstr>Planilha Resumo</vt:lpstr>
      <vt:lpstr>BC Líder - Diurno</vt:lpstr>
      <vt:lpstr>BC Líder - Noturno</vt:lpstr>
      <vt:lpstr>BC - Diurno</vt:lpstr>
      <vt:lpstr>BC - Noturno</vt:lpstr>
      <vt:lpstr>EQUIPAMENTOS E MATERIAIS</vt:lpstr>
      <vt:lpstr>SERVIÇO DE TREINAMENTO BVI</vt:lpstr>
      <vt:lpstr>'BC - Diurno'!Area_de_impressao</vt:lpstr>
      <vt:lpstr>'BC - Noturno'!Area_de_impressao</vt:lpstr>
      <vt:lpstr>'BC Líder - Diurno'!Area_de_impressao</vt:lpstr>
      <vt:lpstr>'BC Líder - Noturno'!Area_de_impressao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Fernanda Carvalho Silva</dc:creator>
  <cp:lastModifiedBy>Sebastiao de Carvalho Barros</cp:lastModifiedBy>
  <cp:lastPrinted>2023-11-17T02:49:19Z</cp:lastPrinted>
  <dcterms:created xsi:type="dcterms:W3CDTF">2007-07-12T20:07:59Z</dcterms:created>
  <dcterms:modified xsi:type="dcterms:W3CDTF">2024-03-08T16:13:24Z</dcterms:modified>
</cp:coreProperties>
</file>